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765" windowWidth="11340" windowHeight="6540" activeTab="0"/>
  </bookViews>
  <sheets>
    <sheet name="Minor Playoffs" sheetId="1" r:id="rId1"/>
    <sheet name="Pitch Counts" sheetId="2" r:id="rId2"/>
  </sheets>
  <definedNames>
    <definedName name="_xlnm._FilterDatabase" localSheetId="0" hidden="1">'Minor Playoffs'!$J$25:$P$25</definedName>
    <definedName name="_xlnm.Print_Area" localSheetId="0">'Minor Playoffs'!$A$1:$Q$49</definedName>
  </definedNames>
  <calcPr fullCalcOnLoad="1"/>
</workbook>
</file>

<file path=xl/sharedStrings.xml><?xml version="1.0" encoding="utf-8"?>
<sst xmlns="http://schemas.openxmlformats.org/spreadsheetml/2006/main" count="94" uniqueCount="78">
  <si>
    <t>(10</t>
  </si>
  <si>
    <t>PO 1</t>
  </si>
  <si>
    <t>PO 2</t>
  </si>
  <si>
    <t>PO 3</t>
  </si>
  <si>
    <t>PO 4</t>
  </si>
  <si>
    <t>PO 5</t>
  </si>
  <si>
    <t>PO 6</t>
  </si>
  <si>
    <t>PO 7</t>
  </si>
  <si>
    <t>PO 8</t>
  </si>
  <si>
    <t>PO 9</t>
  </si>
  <si>
    <t>PO 10</t>
  </si>
  <si>
    <t>Saturday, April 27th</t>
  </si>
  <si>
    <t>Wednesday, May 1st</t>
  </si>
  <si>
    <t>Field 5    11:00 AM</t>
  </si>
  <si>
    <t xml:space="preserve">  Field 6      11:00 AM</t>
  </si>
  <si>
    <t>Field 7    11:00 AM</t>
  </si>
  <si>
    <t>Field 7    7:00 PM</t>
  </si>
  <si>
    <t>Field 5   7:00 PM</t>
  </si>
  <si>
    <t>Field 6    7:00 PM</t>
  </si>
  <si>
    <t>Field 8    7:00 PM</t>
  </si>
  <si>
    <t>Monday, April 29th</t>
  </si>
  <si>
    <t>Field 6   7:00 PM</t>
  </si>
  <si>
    <t>Field 5    7:00 PM</t>
  </si>
  <si>
    <t>Seed</t>
  </si>
  <si>
    <t>Team</t>
  </si>
  <si>
    <t>Wins</t>
  </si>
  <si>
    <t>Losses</t>
  </si>
  <si>
    <t>Ties</t>
  </si>
  <si>
    <t>RA</t>
  </si>
  <si>
    <t>RS</t>
  </si>
  <si>
    <t>Cardinals</t>
  </si>
  <si>
    <t>Braves</t>
  </si>
  <si>
    <t>Astros</t>
  </si>
  <si>
    <t>Mets</t>
  </si>
  <si>
    <t>Brewers</t>
  </si>
  <si>
    <t>Totals</t>
  </si>
  <si>
    <t>Nationals</t>
  </si>
  <si>
    <t>Yankees</t>
  </si>
  <si>
    <t>Cubs</t>
  </si>
  <si>
    <t>Red Sox</t>
  </si>
  <si>
    <t>Dodgers</t>
  </si>
  <si>
    <t>Royals</t>
  </si>
  <si>
    <t>Win %</t>
  </si>
  <si>
    <t>Nationals (1)</t>
  </si>
  <si>
    <t>Yankees (2)</t>
  </si>
  <si>
    <t>Braves (3)</t>
  </si>
  <si>
    <t>Mets (4)</t>
  </si>
  <si>
    <t>Astros (5)</t>
  </si>
  <si>
    <t>Cubs (6)</t>
  </si>
  <si>
    <t>Brewers (7)</t>
  </si>
  <si>
    <t>Cardinals (8)</t>
  </si>
  <si>
    <t>Red Sox (9)</t>
  </si>
  <si>
    <t>Royals (10)</t>
  </si>
  <si>
    <t>Dodgers (11)</t>
  </si>
  <si>
    <t>Saturday</t>
  </si>
  <si>
    <t>#23 - 63</t>
  </si>
  <si>
    <t>#44 - 18</t>
  </si>
  <si>
    <t>#44 - 55</t>
  </si>
  <si>
    <t>#23 - 41</t>
  </si>
  <si>
    <t>#23 - 62</t>
  </si>
  <si>
    <t>Monday</t>
  </si>
  <si>
    <t>#44 - 51</t>
  </si>
  <si>
    <t>#20 - 61</t>
  </si>
  <si>
    <t>#4 - 27</t>
  </si>
  <si>
    <t xml:space="preserve">#34 - 50 </t>
  </si>
  <si>
    <t>#1 - 74</t>
  </si>
  <si>
    <t>#99 - 29</t>
  </si>
  <si>
    <t>#16 35</t>
  </si>
  <si>
    <t>Wednesday</t>
  </si>
  <si>
    <t>#18 - 58</t>
  </si>
  <si>
    <t>#16 - 32</t>
  </si>
  <si>
    <t>#44 - 60</t>
  </si>
  <si>
    <t>#23 - 78</t>
  </si>
  <si>
    <t>#99 - 17</t>
  </si>
  <si>
    <t>322 -62</t>
  </si>
  <si>
    <t>#40 -78</t>
  </si>
  <si>
    <t>Saturday. May 4th</t>
  </si>
  <si>
    <t>Field 6   10:30 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</si>
</sst>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64" fontId="4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14" fontId="2" fillId="33" borderId="0" xfId="0" applyNumberFormat="1" applyFont="1" applyFill="1" applyAlignment="1">
      <alignment horizontal="center"/>
    </xf>
    <xf numFmtId="164" fontId="4" fillId="33" borderId="12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64" fontId="2" fillId="33" borderId="0" xfId="0" applyNumberFormat="1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164" fontId="2" fillId="0" borderId="13" xfId="0" applyNumberFormat="1" applyFont="1" applyFill="1" applyBorder="1" applyAlignment="1" applyProtection="1">
      <alignment horizontal="right"/>
      <protection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10" fontId="7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12</xdr:col>
      <xdr:colOff>638175</xdr:colOff>
      <xdr:row>7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324850" y="590550"/>
          <a:ext cx="29622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Palm Beach Gardens Rec Playoffs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Tournament                 Minor Division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25.140625" style="1" bestFit="1" customWidth="1"/>
    <col min="2" max="2" width="4.7109375" style="2" bestFit="1" customWidth="1"/>
    <col min="3" max="3" width="24.00390625" style="1" customWidth="1"/>
    <col min="4" max="4" width="4.7109375" style="5" bestFit="1" customWidth="1"/>
    <col min="5" max="5" width="23.140625" style="1" bestFit="1" customWidth="1"/>
    <col min="6" max="6" width="4.7109375" style="5" bestFit="1" customWidth="1"/>
    <col min="7" max="7" width="20.7109375" style="5" bestFit="1" customWidth="1"/>
    <col min="8" max="8" width="3.421875" style="5" bestFit="1" customWidth="1"/>
    <col min="9" max="9" width="14.28125" style="5" customWidth="1"/>
    <col min="10" max="10" width="16.421875" style="5" customWidth="1"/>
    <col min="11" max="11" width="8.7109375" style="5" customWidth="1"/>
    <col min="12" max="12" width="9.7109375" style="5" customWidth="1"/>
    <col min="13" max="14" width="10.28125" style="5" customWidth="1"/>
    <col min="15" max="16384" width="9.140625" style="5" customWidth="1"/>
  </cols>
  <sheetData>
    <row r="1" spans="3:11" ht="15.75">
      <c r="C1" s="3" t="s">
        <v>46</v>
      </c>
      <c r="D1" s="4">
        <v>1</v>
      </c>
      <c r="J1" s="56"/>
      <c r="K1" s="56"/>
    </row>
    <row r="2" spans="3:11" ht="15">
      <c r="C2" s="34" t="s">
        <v>4</v>
      </c>
      <c r="D2" s="4"/>
      <c r="J2" s="6"/>
      <c r="K2" s="6"/>
    </row>
    <row r="3" spans="3:11" ht="15.75">
      <c r="C3" s="7" t="s">
        <v>20</v>
      </c>
      <c r="D3" s="2"/>
      <c r="E3" s="8" t="str">
        <f>IF(AND(D1=0,D5=0),"PO-4",IF(D1&gt;D5,C1,C5))</f>
        <v>Astros (5)</v>
      </c>
      <c r="F3" s="4">
        <v>1</v>
      </c>
      <c r="J3" s="56"/>
      <c r="K3" s="56"/>
    </row>
    <row r="4" spans="3:11" ht="15">
      <c r="C4" s="7" t="s">
        <v>16</v>
      </c>
      <c r="D4" s="9"/>
      <c r="E4" s="40"/>
      <c r="J4" s="6"/>
      <c r="K4" s="10"/>
    </row>
    <row r="5" spans="3:5" ht="15.75">
      <c r="C5" s="11" t="s">
        <v>47</v>
      </c>
      <c r="D5" s="12">
        <v>4</v>
      </c>
      <c r="E5" s="39" t="s">
        <v>8</v>
      </c>
    </row>
    <row r="6" spans="1:8" ht="15.75">
      <c r="A6" s="3" t="s">
        <v>50</v>
      </c>
      <c r="B6" s="4">
        <v>10</v>
      </c>
      <c r="C6" s="3"/>
      <c r="E6" s="7" t="s">
        <v>12</v>
      </c>
      <c r="F6" s="57" t="str">
        <f>IF(AND(F3=0,F10=0),"PO-8",IF(F3&gt;F10,E3,E10))</f>
        <v>Nationals (1)</v>
      </c>
      <c r="G6" s="58"/>
      <c r="H6" s="4">
        <v>8</v>
      </c>
    </row>
    <row r="7" spans="1:7" ht="15.75">
      <c r="A7" s="34" t="s">
        <v>1</v>
      </c>
      <c r="C7" s="3"/>
      <c r="E7" s="7" t="s">
        <v>18</v>
      </c>
      <c r="F7" s="13"/>
      <c r="G7" s="14"/>
    </row>
    <row r="8" spans="1:7" ht="15.75">
      <c r="A8" s="7" t="s">
        <v>11</v>
      </c>
      <c r="C8" s="3" t="str">
        <f>IF(AND(B6=0,B11=0),"PO-1",IF(B6&gt;B11,A6,A11))</f>
        <v>Cardinals (8)</v>
      </c>
      <c r="D8" s="12">
        <v>2</v>
      </c>
      <c r="E8" s="15"/>
      <c r="F8" s="16"/>
      <c r="G8" s="17"/>
    </row>
    <row r="9" spans="1:7" ht="15">
      <c r="A9" s="7" t="s">
        <v>13</v>
      </c>
      <c r="B9" s="18"/>
      <c r="C9" s="34" t="s">
        <v>5</v>
      </c>
      <c r="D9" s="12"/>
      <c r="E9" s="15"/>
      <c r="F9" s="16"/>
      <c r="G9" s="17"/>
    </row>
    <row r="10" spans="1:7" ht="15.75">
      <c r="A10" s="7"/>
      <c r="B10" s="19"/>
      <c r="C10" s="7" t="s">
        <v>20</v>
      </c>
      <c r="D10" s="20"/>
      <c r="E10" s="21" t="str">
        <f>IF(AND(D8=0,D12=0),"PO-5",IF(D8&gt;D12,C8,C12))</f>
        <v>Nationals (1)</v>
      </c>
      <c r="F10" s="12">
        <v>10</v>
      </c>
      <c r="G10" s="29" t="s">
        <v>10</v>
      </c>
    </row>
    <row r="11" spans="1:7" ht="15.75">
      <c r="A11" s="11" t="s">
        <v>51</v>
      </c>
      <c r="B11" s="4">
        <v>4</v>
      </c>
      <c r="C11" s="7" t="s">
        <v>21</v>
      </c>
      <c r="D11" s="2"/>
      <c r="F11" s="16"/>
      <c r="G11" s="29" t="s">
        <v>76</v>
      </c>
    </row>
    <row r="12" spans="3:7" ht="15.75">
      <c r="C12" s="11" t="s">
        <v>43</v>
      </c>
      <c r="D12" s="4">
        <v>11</v>
      </c>
      <c r="E12" s="22"/>
      <c r="F12" s="23"/>
      <c r="G12" s="29" t="s">
        <v>77</v>
      </c>
    </row>
    <row r="13" spans="6:11" ht="15">
      <c r="F13" s="16"/>
      <c r="G13" s="17"/>
      <c r="K13" s="2"/>
    </row>
    <row r="14" spans="3:11" ht="15.75">
      <c r="C14" s="3" t="s">
        <v>44</v>
      </c>
      <c r="D14" s="4">
        <v>4</v>
      </c>
      <c r="F14" s="16"/>
      <c r="G14" s="15" t="s">
        <v>0</v>
      </c>
      <c r="I14" s="58" t="str">
        <f>IF(AND(H6=0,H21=0),"PO-10",IF(H6&gt;H21,F6,F21))</f>
        <v>Nationals (1)</v>
      </c>
      <c r="J14" s="58"/>
      <c r="K14" s="4">
        <v>0</v>
      </c>
    </row>
    <row r="15" spans="1:9" ht="15.75">
      <c r="A15" s="3" t="s">
        <v>49</v>
      </c>
      <c r="B15" s="4">
        <v>11</v>
      </c>
      <c r="C15" s="34" t="s">
        <v>6</v>
      </c>
      <c r="D15" s="2"/>
      <c r="E15" s="5"/>
      <c r="G15" s="17"/>
      <c r="H15" s="24"/>
      <c r="I15" s="13"/>
    </row>
    <row r="16" spans="1:9" ht="15.75">
      <c r="A16" s="34" t="s">
        <v>2</v>
      </c>
      <c r="B16" s="4"/>
      <c r="C16" s="7" t="s">
        <v>20</v>
      </c>
      <c r="D16" s="25"/>
      <c r="E16" s="8" t="str">
        <f>IF(AND(D14=0,D18=0),"PO-6",IF(D14&gt;D18,C14,C18))</f>
        <v>Brewers (7)</v>
      </c>
      <c r="F16" s="12">
        <v>10</v>
      </c>
      <c r="G16" s="17"/>
      <c r="H16" s="16"/>
      <c r="I16" s="16"/>
    </row>
    <row r="17" spans="1:7" ht="15">
      <c r="A17" s="7" t="s">
        <v>11</v>
      </c>
      <c r="C17" s="7" t="s">
        <v>22</v>
      </c>
      <c r="D17" s="9"/>
      <c r="E17" s="41"/>
      <c r="F17" s="16"/>
      <c r="G17" s="17"/>
    </row>
    <row r="18" spans="1:7" ht="15.75">
      <c r="A18" s="7" t="s">
        <v>14</v>
      </c>
      <c r="B18" s="26"/>
      <c r="C18" s="11" t="str">
        <f>IF(AND(B15=0,B19=0),"PO-2",IF(B15&gt;B19,A15,A19))</f>
        <v>Brewers (7)</v>
      </c>
      <c r="D18" s="12">
        <v>13</v>
      </c>
      <c r="E18" s="15"/>
      <c r="F18" s="16"/>
      <c r="G18" s="17"/>
    </row>
    <row r="19" spans="1:7" ht="15.75">
      <c r="A19" s="11" t="s">
        <v>52</v>
      </c>
      <c r="B19" s="4">
        <v>1</v>
      </c>
      <c r="D19" s="27"/>
      <c r="E19" s="39" t="s">
        <v>9</v>
      </c>
      <c r="F19" s="16"/>
      <c r="G19" s="17"/>
    </row>
    <row r="20" spans="1:7" ht="15.75">
      <c r="A20" s="3"/>
      <c r="B20" s="4"/>
      <c r="D20" s="27"/>
      <c r="E20" s="7" t="s">
        <v>12</v>
      </c>
      <c r="F20" s="16"/>
      <c r="G20" s="17"/>
    </row>
    <row r="21" spans="1:8" ht="15.75">
      <c r="A21" s="3" t="s">
        <v>48</v>
      </c>
      <c r="B21" s="4">
        <v>9</v>
      </c>
      <c r="D21" s="27"/>
      <c r="E21" s="7" t="s">
        <v>17</v>
      </c>
      <c r="F21" s="57" t="str">
        <f>IF(AND(F16=0,F26=0),"PO-9",IF(F16&gt;F26,E16,E26))</f>
        <v>Cubs (6)</v>
      </c>
      <c r="G21" s="59"/>
      <c r="H21" s="4">
        <v>3</v>
      </c>
    </row>
    <row r="22" spans="1:8" ht="15.75">
      <c r="A22" s="34" t="s">
        <v>3</v>
      </c>
      <c r="B22" s="4"/>
      <c r="D22" s="27"/>
      <c r="E22" s="15"/>
      <c r="F22" s="28"/>
      <c r="G22" s="28"/>
      <c r="H22" s="4"/>
    </row>
    <row r="23" spans="1:5" ht="15.75">
      <c r="A23" s="7" t="s">
        <v>11</v>
      </c>
      <c r="C23" s="3" t="str">
        <f>IF(AND(B21=0,B26=0),"PO-3",IF(B21&gt;B26,A21,A26))</f>
        <v>Cubs (6)</v>
      </c>
      <c r="D23" s="12">
        <v>6</v>
      </c>
      <c r="E23" s="15"/>
    </row>
    <row r="24" spans="1:5" ht="15">
      <c r="A24" s="7" t="s">
        <v>15</v>
      </c>
      <c r="B24" s="18"/>
      <c r="C24" s="34" t="s">
        <v>7</v>
      </c>
      <c r="D24" s="12"/>
      <c r="E24" s="15"/>
    </row>
    <row r="25" spans="1:16" ht="15.75">
      <c r="A25" s="7"/>
      <c r="B25" s="19"/>
      <c r="C25" s="7" t="s">
        <v>20</v>
      </c>
      <c r="D25" s="27"/>
      <c r="E25" s="15"/>
      <c r="H25"/>
      <c r="I25" s="47" t="s">
        <v>23</v>
      </c>
      <c r="J25" s="42" t="s">
        <v>24</v>
      </c>
      <c r="K25" s="43" t="s">
        <v>25</v>
      </c>
      <c r="L25" s="43" t="s">
        <v>26</v>
      </c>
      <c r="M25" s="43" t="s">
        <v>27</v>
      </c>
      <c r="N25" s="43" t="s">
        <v>42</v>
      </c>
      <c r="O25" s="48" t="s">
        <v>28</v>
      </c>
      <c r="P25" s="48" t="s">
        <v>29</v>
      </c>
    </row>
    <row r="26" spans="1:16" ht="15.75">
      <c r="A26" s="11" t="s">
        <v>53</v>
      </c>
      <c r="B26" s="4">
        <v>4</v>
      </c>
      <c r="C26" s="7" t="s">
        <v>19</v>
      </c>
      <c r="D26" s="20"/>
      <c r="E26" s="21" t="str">
        <f>IF(AND(D23=0,D27=0),"PO-7",IF(D23&gt;D27,C23,C27))</f>
        <v>Cubs (6)</v>
      </c>
      <c r="F26" s="4">
        <v>11</v>
      </c>
      <c r="G26" s="30"/>
      <c r="H26" s="30"/>
      <c r="I26" s="47">
        <v>1</v>
      </c>
      <c r="J26" s="49" t="s">
        <v>36</v>
      </c>
      <c r="K26" s="47">
        <v>8</v>
      </c>
      <c r="L26" s="47">
        <v>2</v>
      </c>
      <c r="M26" s="47">
        <v>2</v>
      </c>
      <c r="N26" s="51">
        <f aca="true" t="shared" si="0" ref="N26:N36">SUM((K26+(0.5*M26))/(K26+L26+M26))</f>
        <v>0.75</v>
      </c>
      <c r="O26" s="47">
        <v>39</v>
      </c>
      <c r="P26" s="47">
        <v>74</v>
      </c>
    </row>
    <row r="27" spans="3:16" ht="15.75">
      <c r="C27" s="11" t="s">
        <v>45</v>
      </c>
      <c r="D27" s="4">
        <v>4</v>
      </c>
      <c r="H27" s="33"/>
      <c r="I27" s="47">
        <v>2</v>
      </c>
      <c r="J27" s="49" t="s">
        <v>37</v>
      </c>
      <c r="K27" s="47">
        <v>8</v>
      </c>
      <c r="L27" s="47">
        <v>3</v>
      </c>
      <c r="M27" s="47">
        <v>2</v>
      </c>
      <c r="N27" s="51">
        <f t="shared" si="0"/>
        <v>0.6923076923076923</v>
      </c>
      <c r="O27" s="47">
        <v>87</v>
      </c>
      <c r="P27" s="47">
        <v>121</v>
      </c>
    </row>
    <row r="28" spans="8:16" ht="15">
      <c r="H28" s="30"/>
      <c r="I28" s="47">
        <v>3</v>
      </c>
      <c r="J28" s="49" t="s">
        <v>31</v>
      </c>
      <c r="K28" s="47">
        <v>8</v>
      </c>
      <c r="L28" s="47">
        <v>4</v>
      </c>
      <c r="M28" s="47">
        <v>1</v>
      </c>
      <c r="N28" s="51">
        <f t="shared" si="0"/>
        <v>0.6538461538461539</v>
      </c>
      <c r="O28" s="47">
        <v>55</v>
      </c>
      <c r="P28" s="47">
        <v>89</v>
      </c>
    </row>
    <row r="29" spans="8:16" ht="15">
      <c r="H29" s="30"/>
      <c r="I29" s="47">
        <v>4</v>
      </c>
      <c r="J29" s="49" t="s">
        <v>33</v>
      </c>
      <c r="K29" s="47">
        <v>7</v>
      </c>
      <c r="L29" s="47">
        <v>4</v>
      </c>
      <c r="M29" s="47">
        <v>1</v>
      </c>
      <c r="N29" s="51">
        <f t="shared" si="0"/>
        <v>0.625</v>
      </c>
      <c r="O29" s="47">
        <v>49</v>
      </c>
      <c r="P29" s="47">
        <v>62</v>
      </c>
    </row>
    <row r="30" spans="8:16" ht="15">
      <c r="H30" s="30"/>
      <c r="I30" s="47">
        <v>5</v>
      </c>
      <c r="J30" s="49" t="s">
        <v>32</v>
      </c>
      <c r="K30" s="47">
        <v>7</v>
      </c>
      <c r="L30" s="47">
        <v>5</v>
      </c>
      <c r="M30" s="47">
        <v>0</v>
      </c>
      <c r="N30" s="51">
        <f t="shared" si="0"/>
        <v>0.5833333333333334</v>
      </c>
      <c r="O30" s="47">
        <v>70</v>
      </c>
      <c r="P30" s="47">
        <v>89</v>
      </c>
    </row>
    <row r="31" spans="7:16" ht="15">
      <c r="G31" s="1"/>
      <c r="H31" s="30"/>
      <c r="I31" s="47">
        <v>6</v>
      </c>
      <c r="J31" s="49" t="s">
        <v>38</v>
      </c>
      <c r="K31" s="47">
        <v>6</v>
      </c>
      <c r="L31" s="47">
        <v>4</v>
      </c>
      <c r="M31" s="47">
        <v>2</v>
      </c>
      <c r="N31" s="51">
        <f t="shared" si="0"/>
        <v>0.5833333333333334</v>
      </c>
      <c r="O31" s="47">
        <v>55</v>
      </c>
      <c r="P31" s="47">
        <v>66</v>
      </c>
    </row>
    <row r="32" spans="7:16" ht="15">
      <c r="G32" s="1"/>
      <c r="H32" s="30"/>
      <c r="I32" s="47">
        <v>7</v>
      </c>
      <c r="J32" s="49" t="s">
        <v>34</v>
      </c>
      <c r="K32" s="47">
        <v>6</v>
      </c>
      <c r="L32" s="47">
        <v>6</v>
      </c>
      <c r="M32" s="47">
        <v>1</v>
      </c>
      <c r="N32" s="51">
        <f t="shared" si="0"/>
        <v>0.5</v>
      </c>
      <c r="O32" s="47">
        <v>80</v>
      </c>
      <c r="P32" s="47">
        <v>84</v>
      </c>
    </row>
    <row r="33" spans="7:16" ht="15">
      <c r="G33" s="1"/>
      <c r="H33" s="30"/>
      <c r="I33" s="47">
        <v>8</v>
      </c>
      <c r="J33" s="49" t="s">
        <v>30</v>
      </c>
      <c r="K33" s="47">
        <v>5</v>
      </c>
      <c r="L33" s="47">
        <v>7</v>
      </c>
      <c r="M33" s="47">
        <v>1</v>
      </c>
      <c r="N33" s="51">
        <f t="shared" si="0"/>
        <v>0.4230769230769231</v>
      </c>
      <c r="O33" s="47">
        <v>95</v>
      </c>
      <c r="P33" s="47">
        <v>81</v>
      </c>
    </row>
    <row r="34" spans="8:16" ht="15">
      <c r="H34" s="30"/>
      <c r="I34" s="47">
        <v>9</v>
      </c>
      <c r="J34" s="49" t="s">
        <v>39</v>
      </c>
      <c r="K34" s="47">
        <v>3</v>
      </c>
      <c r="L34" s="47">
        <v>8</v>
      </c>
      <c r="M34" s="47">
        <v>1</v>
      </c>
      <c r="N34" s="51">
        <f t="shared" si="0"/>
        <v>0.2916666666666667</v>
      </c>
      <c r="O34" s="47">
        <v>80</v>
      </c>
      <c r="P34" s="47">
        <v>50</v>
      </c>
    </row>
    <row r="35" spans="8:16" ht="15">
      <c r="H35" s="30"/>
      <c r="I35" s="47">
        <v>10</v>
      </c>
      <c r="J35" s="49" t="s">
        <v>41</v>
      </c>
      <c r="K35" s="47">
        <v>2</v>
      </c>
      <c r="L35" s="47">
        <v>9</v>
      </c>
      <c r="M35" s="47">
        <v>1</v>
      </c>
      <c r="N35" s="51">
        <f t="shared" si="0"/>
        <v>0.20833333333333334</v>
      </c>
      <c r="O35" s="47">
        <v>116</v>
      </c>
      <c r="P35" s="47">
        <v>57</v>
      </c>
    </row>
    <row r="36" spans="7:16" ht="15">
      <c r="G36" s="1"/>
      <c r="H36" s="30"/>
      <c r="I36" s="47">
        <v>11</v>
      </c>
      <c r="J36" s="49" t="s">
        <v>40</v>
      </c>
      <c r="K36" s="47">
        <v>2</v>
      </c>
      <c r="L36" s="47">
        <v>10</v>
      </c>
      <c r="M36" s="47">
        <v>0</v>
      </c>
      <c r="N36" s="51">
        <f t="shared" si="0"/>
        <v>0.16666666666666666</v>
      </c>
      <c r="O36" s="47">
        <v>125</v>
      </c>
      <c r="P36" s="47">
        <v>78</v>
      </c>
    </row>
    <row r="37" spans="8:16" ht="15">
      <c r="H37" s="30"/>
      <c r="I37" s="47"/>
      <c r="J37" s="49"/>
      <c r="K37" s="47"/>
      <c r="L37" s="47"/>
      <c r="M37" s="47"/>
      <c r="N37" s="51"/>
      <c r="O37" s="47"/>
      <c r="P37" s="47"/>
    </row>
    <row r="38" spans="8:16" ht="15">
      <c r="H38" s="30"/>
      <c r="I38" s="50"/>
      <c r="J38" s="49"/>
      <c r="K38" s="47"/>
      <c r="L38" s="47"/>
      <c r="M38" s="47"/>
      <c r="N38" s="51"/>
      <c r="O38" s="47"/>
      <c r="P38" s="47"/>
    </row>
    <row r="39" spans="8:16" ht="15.75">
      <c r="H39" s="30"/>
      <c r="I39" s="44"/>
      <c r="J39" s="45" t="s">
        <v>35</v>
      </c>
      <c r="K39" s="46">
        <f>SUM(K26:K38)</f>
        <v>62</v>
      </c>
      <c r="L39" s="46">
        <f>SUM(L26:L38)</f>
        <v>62</v>
      </c>
      <c r="M39" s="46">
        <f>SUM(M26:M38)</f>
        <v>12</v>
      </c>
      <c r="N39" s="46"/>
      <c r="O39" s="46">
        <f>SUM(O26:O38)</f>
        <v>851</v>
      </c>
      <c r="P39" s="46">
        <f>SUM(P26:P38)</f>
        <v>851</v>
      </c>
    </row>
    <row r="40" spans="8:14" ht="15">
      <c r="H40" s="30"/>
      <c r="I40" s="35"/>
      <c r="J40" s="38"/>
      <c r="K40" s="38"/>
      <c r="L40" s="38"/>
      <c r="M40" s="38"/>
      <c r="N40" s="38"/>
    </row>
    <row r="41" spans="7:14" ht="15">
      <c r="G41" s="32"/>
      <c r="H41" s="30"/>
      <c r="I41" s="35"/>
      <c r="J41" s="38"/>
      <c r="K41" s="38"/>
      <c r="L41" s="38"/>
      <c r="M41" s="38"/>
      <c r="N41" s="38"/>
    </row>
    <row r="42" spans="7:14" ht="15">
      <c r="G42" s="32"/>
      <c r="H42" s="30"/>
      <c r="I42" s="35"/>
      <c r="J42" s="38"/>
      <c r="K42" s="38"/>
      <c r="L42" s="38"/>
      <c r="M42" s="38"/>
      <c r="N42" s="38"/>
    </row>
    <row r="43" spans="7:14" ht="15.75">
      <c r="G43" s="31"/>
      <c r="H43" s="33"/>
      <c r="I43" s="36"/>
      <c r="J43" s="37"/>
      <c r="K43" s="37"/>
      <c r="L43" s="37"/>
      <c r="M43" s="37"/>
      <c r="N43" s="37"/>
    </row>
    <row r="44" spans="9:14" ht="15">
      <c r="I44" s="16"/>
      <c r="J44" s="16"/>
      <c r="K44" s="16"/>
      <c r="L44" s="16"/>
      <c r="M44" s="16"/>
      <c r="N44" s="16"/>
    </row>
  </sheetData>
  <sheetProtection/>
  <autoFilter ref="J25:P25">
    <sortState ref="J26:P44">
      <sortCondition descending="1" sortBy="value" ref="N26:N44"/>
    </sortState>
  </autoFilter>
  <mergeCells count="5">
    <mergeCell ref="J1:K1"/>
    <mergeCell ref="J3:K3"/>
    <mergeCell ref="F6:G6"/>
    <mergeCell ref="F21:G21"/>
    <mergeCell ref="I14:J14"/>
  </mergeCells>
  <printOptions horizontalCentered="1" verticalCentered="1"/>
  <pageMargins left="0.17" right="0.18" top="0.56" bottom="0.16" header="0.16" footer="0.16"/>
  <pageSetup fitToHeight="1" fitToWidth="1" horizontalDpi="300" verticalDpi="3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2" width="10.8515625" style="52" bestFit="1" customWidth="1"/>
    <col min="3" max="16384" width="9.140625" style="52" customWidth="1"/>
  </cols>
  <sheetData>
    <row r="1" ht="12.75">
      <c r="A1" s="52" t="s">
        <v>34</v>
      </c>
    </row>
    <row r="2" spans="1:4" ht="12.75">
      <c r="A2" s="53">
        <v>43582</v>
      </c>
      <c r="B2" s="52" t="s">
        <v>54</v>
      </c>
      <c r="C2" s="52" t="s">
        <v>55</v>
      </c>
      <c r="D2" s="52" t="s">
        <v>56</v>
      </c>
    </row>
    <row r="3" spans="1:4" ht="12.75">
      <c r="A3" s="53">
        <v>43584</v>
      </c>
      <c r="B3" s="52" t="s">
        <v>60</v>
      </c>
      <c r="C3" s="55" t="s">
        <v>59</v>
      </c>
      <c r="D3" s="55" t="s">
        <v>61</v>
      </c>
    </row>
    <row r="4" spans="1:4" ht="12.75">
      <c r="A4" s="53">
        <v>43586</v>
      </c>
      <c r="B4" s="52" t="s">
        <v>68</v>
      </c>
      <c r="C4" s="52" t="s">
        <v>74</v>
      </c>
      <c r="D4" s="52" t="s">
        <v>75</v>
      </c>
    </row>
    <row r="8" ht="12.75">
      <c r="A8" s="52" t="s">
        <v>38</v>
      </c>
    </row>
    <row r="9" spans="1:4" ht="12.75">
      <c r="A9" s="53">
        <v>43582</v>
      </c>
      <c r="B9" s="52" t="s">
        <v>54</v>
      </c>
      <c r="C9" s="52" t="s">
        <v>57</v>
      </c>
      <c r="D9" s="52" t="s">
        <v>58</v>
      </c>
    </row>
    <row r="10" spans="1:4" ht="12.75">
      <c r="A10" s="53">
        <v>43584</v>
      </c>
      <c r="B10" s="52" t="s">
        <v>60</v>
      </c>
      <c r="C10" s="52" t="s">
        <v>65</v>
      </c>
      <c r="D10" s="54" t="s">
        <v>66</v>
      </c>
    </row>
    <row r="11" spans="1:5" ht="12.75">
      <c r="A11" s="53">
        <v>43586</v>
      </c>
      <c r="B11" s="52" t="s">
        <v>68</v>
      </c>
      <c r="C11" s="52" t="s">
        <v>71</v>
      </c>
      <c r="D11" s="55" t="s">
        <v>72</v>
      </c>
      <c r="E11" s="54" t="s">
        <v>73</v>
      </c>
    </row>
    <row r="12" ht="12.75">
      <c r="A12" s="53"/>
    </row>
    <row r="13" ht="12.75">
      <c r="A13" s="53" t="s">
        <v>36</v>
      </c>
    </row>
    <row r="14" spans="1:4" ht="12.75">
      <c r="A14" s="53">
        <v>43584</v>
      </c>
      <c r="B14" s="52" t="s">
        <v>60</v>
      </c>
      <c r="C14" s="52" t="s">
        <v>64</v>
      </c>
      <c r="D14" s="54" t="s">
        <v>67</v>
      </c>
    </row>
    <row r="15" spans="1:4" ht="12.75">
      <c r="A15" s="53">
        <v>43586</v>
      </c>
      <c r="B15" s="52" t="s">
        <v>68</v>
      </c>
      <c r="C15" s="52" t="s">
        <v>69</v>
      </c>
      <c r="D15" s="54" t="s">
        <v>70</v>
      </c>
    </row>
    <row r="19" ht="12.75">
      <c r="A19" s="52" t="s">
        <v>32</v>
      </c>
    </row>
    <row r="20" spans="1:4" ht="12.75">
      <c r="A20" s="53">
        <v>43584</v>
      </c>
      <c r="B20" s="52" t="s">
        <v>60</v>
      </c>
      <c r="C20" s="52" t="s">
        <v>62</v>
      </c>
      <c r="D20" s="5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Moore, Patrick</cp:lastModifiedBy>
  <cp:lastPrinted>2019-04-27T19:46:36Z</cp:lastPrinted>
  <dcterms:created xsi:type="dcterms:W3CDTF">2002-04-01T18:48:28Z</dcterms:created>
  <dcterms:modified xsi:type="dcterms:W3CDTF">2019-05-06T16:04:07Z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1035882171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