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70" firstSheet="8" activeTab="12"/>
  </bookViews>
  <sheets>
    <sheet name="9A" sheetId="1" r:id="rId1"/>
    <sheet name="9A Pitching" sheetId="2" r:id="rId2"/>
    <sheet name="12A Blue" sheetId="3" r:id="rId3"/>
    <sheet name="10A Blue" sheetId="4" r:id="rId4"/>
    <sheet name="10A Championship" sheetId="5" r:id="rId5"/>
    <sheet name="10A Pitching" sheetId="6" r:id="rId6"/>
    <sheet name="10A Red" sheetId="7" r:id="rId7"/>
    <sheet name="12A Red" sheetId="8" r:id="rId8"/>
    <sheet name="12A Championship" sheetId="9" r:id="rId9"/>
    <sheet name="12A Pitching" sheetId="10" r:id="rId10"/>
    <sheet name="14U Disticts" sheetId="11" r:id="rId11"/>
    <sheet name="14U Pitching" sheetId="12" r:id="rId12"/>
    <sheet name="15U Districts" sheetId="13" r:id="rId13"/>
    <sheet name="15U Pitching" sheetId="14" r:id="rId14"/>
    <sheet name="Field Usage" sheetId="15" r:id="rId15"/>
  </sheets>
  <definedNames>
    <definedName name="_xlnm.Print_Area" localSheetId="4">'10A Championship'!$A$1:$I$24</definedName>
    <definedName name="_xlnm.Print_Area" localSheetId="8">'12A Championship'!$A$1:$I$24</definedName>
    <definedName name="_xlnm.Print_Area" localSheetId="0">'9A'!$A$1:$M$40</definedName>
  </definedNames>
  <calcPr fullCalcOnLoad="1"/>
</workbook>
</file>

<file path=xl/sharedStrings.xml><?xml version="1.0" encoding="utf-8"?>
<sst xmlns="http://schemas.openxmlformats.org/spreadsheetml/2006/main" count="648" uniqueCount="315">
  <si>
    <t>(1</t>
  </si>
  <si>
    <t>(2</t>
  </si>
  <si>
    <t>(11</t>
  </si>
  <si>
    <t>(3</t>
  </si>
  <si>
    <t>(10</t>
  </si>
  <si>
    <t>if 1st loss</t>
  </si>
  <si>
    <t>Loser of 10</t>
  </si>
  <si>
    <t>Winner</t>
  </si>
  <si>
    <t>Champion</t>
  </si>
  <si>
    <t>or</t>
  </si>
  <si>
    <t>Gardens 9U</t>
  </si>
  <si>
    <t>Acreage</t>
  </si>
  <si>
    <t>Phipps</t>
  </si>
  <si>
    <t>Gardens 9A</t>
  </si>
  <si>
    <t>Miami</t>
  </si>
  <si>
    <t>Okeeheelee</t>
  </si>
  <si>
    <t>H</t>
  </si>
  <si>
    <t>Thursday, 6/13</t>
  </si>
  <si>
    <t>Field  7    6:30 PM    (1</t>
  </si>
  <si>
    <t>Friday, 6/14</t>
  </si>
  <si>
    <t>Field  8    6:30 PM    (2</t>
  </si>
  <si>
    <t>Field 8     (4</t>
  </si>
  <si>
    <t>Friday, 6/14    H</t>
  </si>
  <si>
    <t>Thursday, 6/13    H</t>
  </si>
  <si>
    <t>Saturday, 6/15</t>
  </si>
  <si>
    <t>Field  7      9 AM         (5</t>
  </si>
  <si>
    <t>Field 5   1 PM   (8</t>
  </si>
  <si>
    <t>Field 5   11 AM  (7</t>
  </si>
  <si>
    <t>Sunday, 6/16</t>
  </si>
  <si>
    <t>Field 5     11 AM</t>
  </si>
  <si>
    <t>Monday, 6/17</t>
  </si>
  <si>
    <t>TBA</t>
  </si>
  <si>
    <t xml:space="preserve">(3  </t>
  </si>
  <si>
    <t xml:space="preserve">(7  </t>
  </si>
  <si>
    <t xml:space="preserve">(5  </t>
  </si>
  <si>
    <t xml:space="preserve">(4  </t>
  </si>
  <si>
    <t>10U Champion</t>
  </si>
  <si>
    <t>(4</t>
  </si>
  <si>
    <t>If Indian River is in the Chapionship game</t>
  </si>
  <si>
    <t>Consolation Game</t>
  </si>
  <si>
    <t>Pembroke Lakes</t>
  </si>
  <si>
    <t>Royal Palm Beach</t>
  </si>
  <si>
    <t>Indian River</t>
  </si>
  <si>
    <t xml:space="preserve">(8  </t>
  </si>
  <si>
    <t>(6</t>
  </si>
  <si>
    <t>Gardens</t>
  </si>
  <si>
    <t>West Boca</t>
  </si>
  <si>
    <t>Jupiter</t>
  </si>
  <si>
    <t>Blue Runner-up</t>
  </si>
  <si>
    <t>Blue  Champion</t>
  </si>
  <si>
    <t>Red  Champion</t>
  </si>
  <si>
    <t>Red Runner-up</t>
  </si>
  <si>
    <t>12U Champion</t>
  </si>
  <si>
    <t>Phipps Barracuda</t>
  </si>
  <si>
    <t>RPB Blue</t>
  </si>
  <si>
    <t>Blue Champion</t>
  </si>
  <si>
    <t>Blue  Runner-up</t>
  </si>
  <si>
    <t>Red Champion</t>
  </si>
  <si>
    <t>Red  Runner-up</t>
  </si>
  <si>
    <t>Phipps Tigers</t>
  </si>
  <si>
    <t>RPB Red</t>
  </si>
  <si>
    <t>Weston</t>
  </si>
  <si>
    <t xml:space="preserve">Field 6    8 PM </t>
  </si>
  <si>
    <t xml:space="preserve">Field 6    6 PM </t>
  </si>
  <si>
    <t xml:space="preserve">Field 5    6 PM </t>
  </si>
  <si>
    <t xml:space="preserve">Field 5  8 PM </t>
  </si>
  <si>
    <t xml:space="preserve">Field 5    7 PM </t>
  </si>
  <si>
    <t xml:space="preserve">Field 7   7 PM  (3 </t>
  </si>
  <si>
    <t xml:space="preserve">Field 6  8 PM </t>
  </si>
  <si>
    <t xml:space="preserve">Field 8    8 PM </t>
  </si>
  <si>
    <t>Field  8    9  AM         (6</t>
  </si>
  <si>
    <t>Field 6    9 AM</t>
  </si>
  <si>
    <t>Field 6   11 AM</t>
  </si>
  <si>
    <t>Field 6   1 PM</t>
  </si>
  <si>
    <t>Field 5    9 AM</t>
  </si>
  <si>
    <t>Sunday , 6/16                 (1</t>
  </si>
  <si>
    <t>Field 5      9 AM</t>
  </si>
  <si>
    <t>Sunday , 6/16                 (2</t>
  </si>
  <si>
    <t>Field 6      9 AM</t>
  </si>
  <si>
    <t>Field 6 11 AM</t>
  </si>
  <si>
    <t>Field 7   9 AM   (9</t>
  </si>
  <si>
    <t>Field 5 11 AM</t>
  </si>
  <si>
    <t>Friday, 6/14 H</t>
  </si>
  <si>
    <t>Field 3     6 PM</t>
  </si>
  <si>
    <t>Field 4     6 PM</t>
  </si>
  <si>
    <t xml:space="preserve">Field 3    8 PM </t>
  </si>
  <si>
    <t>Thursday, 6/13  H</t>
  </si>
  <si>
    <t>Thursday, 6/13 H</t>
  </si>
  <si>
    <t xml:space="preserve">Field 4    8 PM </t>
  </si>
  <si>
    <t>Field 3   9 AM</t>
  </si>
  <si>
    <t>Field 3   11 AM</t>
  </si>
  <si>
    <t>Field 3   1 PM</t>
  </si>
  <si>
    <t>Field 4  9 AM</t>
  </si>
  <si>
    <t>Field 4 11 AM</t>
  </si>
  <si>
    <t>Field 4   1 PM</t>
  </si>
  <si>
    <t>Field 4      9 AM</t>
  </si>
  <si>
    <t>Field 3      9 AM</t>
  </si>
  <si>
    <t>Friday, June 14</t>
  </si>
  <si>
    <t xml:space="preserve">(2  </t>
  </si>
  <si>
    <t>Field 2   6:30 PM</t>
  </si>
  <si>
    <t>Thursday, June 13 (1</t>
  </si>
  <si>
    <t>Saturday, June 15</t>
  </si>
  <si>
    <t>Field 2      6:30 PM</t>
  </si>
  <si>
    <t>Field 2  12 PM</t>
  </si>
  <si>
    <t>Sunday, June 16</t>
  </si>
  <si>
    <t>Field 2   9:30 AM</t>
  </si>
  <si>
    <t>Loser of 4</t>
  </si>
  <si>
    <t>Field 1    6:30 PM</t>
  </si>
  <si>
    <t>Field 1  12 PM</t>
  </si>
  <si>
    <t>Field 1      6:30</t>
  </si>
  <si>
    <t>Field 1   9:30 AM</t>
  </si>
  <si>
    <t>Day</t>
  </si>
  <si>
    <t xml:space="preserve">Field </t>
  </si>
  <si>
    <t>Time</t>
  </si>
  <si>
    <t>Date</t>
  </si>
  <si>
    <t>Thursday</t>
  </si>
  <si>
    <t>Friday</t>
  </si>
  <si>
    <t>Saturday</t>
  </si>
  <si>
    <t>Age</t>
  </si>
  <si>
    <t>9U</t>
  </si>
  <si>
    <t>Sunday</t>
  </si>
  <si>
    <t>10U</t>
  </si>
  <si>
    <t>12U</t>
  </si>
  <si>
    <t>12u</t>
  </si>
  <si>
    <t>14U</t>
  </si>
  <si>
    <t>TBD</t>
  </si>
  <si>
    <t>15U</t>
  </si>
  <si>
    <t>Field 4   6 PM</t>
  </si>
  <si>
    <t>Field 4   8 PM</t>
  </si>
  <si>
    <t>Field 3    8 PM</t>
  </si>
  <si>
    <t>Field 3  6 PM</t>
  </si>
  <si>
    <t xml:space="preserve">10A </t>
  </si>
  <si>
    <t>RPB</t>
  </si>
  <si>
    <t>#7 - 31</t>
  </si>
  <si>
    <t>#6 - 33</t>
  </si>
  <si>
    <t>#23 - 18</t>
  </si>
  <si>
    <t>#3 - 4</t>
  </si>
  <si>
    <t>#1 - 23</t>
  </si>
  <si>
    <t>#44 - 27</t>
  </si>
  <si>
    <t>12A</t>
  </si>
  <si>
    <t>Phipps Barracudas</t>
  </si>
  <si>
    <t>Chris - 60</t>
  </si>
  <si>
    <t>Logan - 38</t>
  </si>
  <si>
    <t>#44 - 41</t>
  </si>
  <si>
    <t>#99- 28</t>
  </si>
  <si>
    <t>#1 - 38</t>
  </si>
  <si>
    <t>#7 - 75</t>
  </si>
  <si>
    <t>#23 - 14</t>
  </si>
  <si>
    <t>#2 - 37</t>
  </si>
  <si>
    <t>#30 - 20</t>
  </si>
  <si>
    <t>#9 - 34</t>
  </si>
  <si>
    <t>#34- 48</t>
  </si>
  <si>
    <t>#19 - 62</t>
  </si>
  <si>
    <t>#27 - 14</t>
  </si>
  <si>
    <t>#22 - 61</t>
  </si>
  <si>
    <t>#1 - 39</t>
  </si>
  <si>
    <t>#99 - 4</t>
  </si>
  <si>
    <t>#44 - 57</t>
  </si>
  <si>
    <t>#4 - 33</t>
  </si>
  <si>
    <t xml:space="preserve">Thursday </t>
  </si>
  <si>
    <t>#10 - 56</t>
  </si>
  <si>
    <t>#6 - 37</t>
  </si>
  <si>
    <t>#9 - 7</t>
  </si>
  <si>
    <t>#8 - 55</t>
  </si>
  <si>
    <t>#5 - 64</t>
  </si>
  <si>
    <t>#3 - 24</t>
  </si>
  <si>
    <t>#5 - 61</t>
  </si>
  <si>
    <t>#99 - 5</t>
  </si>
  <si>
    <t>#3 - 2</t>
  </si>
  <si>
    <t>#20 - 59</t>
  </si>
  <si>
    <t>#11 - 21</t>
  </si>
  <si>
    <t>#2 - 31</t>
  </si>
  <si>
    <t>#10 - 46</t>
  </si>
  <si>
    <t>#2 - 19</t>
  </si>
  <si>
    <t>#12 - 24</t>
  </si>
  <si>
    <t>#99 - 15</t>
  </si>
  <si>
    <t>#14 - 62</t>
  </si>
  <si>
    <t>#7 - 39</t>
  </si>
  <si>
    <t>#31 - 64</t>
  </si>
  <si>
    <t>#3 - 50</t>
  </si>
  <si>
    <t>#7 - 8</t>
  </si>
  <si>
    <t>#50 - 56</t>
  </si>
  <si>
    <t>#22 - 16</t>
  </si>
  <si>
    <t>#7 - 13</t>
  </si>
  <si>
    <t>#3 - 26</t>
  </si>
  <si>
    <t>#13 - 14</t>
  </si>
  <si>
    <t>#16 - 38</t>
  </si>
  <si>
    <t>#2 - 12</t>
  </si>
  <si>
    <t>#9 - 22</t>
  </si>
  <si>
    <t>#1- 25</t>
  </si>
  <si>
    <t>#20 - 55</t>
  </si>
  <si>
    <t>#3 - 45</t>
  </si>
  <si>
    <t>#28 - 41</t>
  </si>
  <si>
    <t>#1 - 29</t>
  </si>
  <si>
    <t>#21 - 41</t>
  </si>
  <si>
    <t># 2 - 22</t>
  </si>
  <si>
    <t>#3 - 77</t>
  </si>
  <si>
    <t xml:space="preserve">#42 - 44 </t>
  </si>
  <si>
    <t>#14 - 56</t>
  </si>
  <si>
    <t>#9 - 31</t>
  </si>
  <si>
    <t>#7 -23</t>
  </si>
  <si>
    <t>#64- 97</t>
  </si>
  <si>
    <t>#13 - 13</t>
  </si>
  <si>
    <t>#15 - 35</t>
  </si>
  <si>
    <t>#4 - 28</t>
  </si>
  <si>
    <t>#88 - 5</t>
  </si>
  <si>
    <t>#59 - 63</t>
  </si>
  <si>
    <t>#51 - 35</t>
  </si>
  <si>
    <t>#15 - 27</t>
  </si>
  <si>
    <t>Phipps  Barracuda</t>
  </si>
  <si>
    <t>#10 - 31</t>
  </si>
  <si>
    <t>#7 - 34</t>
  </si>
  <si>
    <t>#28 -12</t>
  </si>
  <si>
    <t>#10 - 36</t>
  </si>
  <si>
    <t>#23 -65</t>
  </si>
  <si>
    <t>#48 -23</t>
  </si>
  <si>
    <t>#10 - 52</t>
  </si>
  <si>
    <t>#8 - 34</t>
  </si>
  <si>
    <t>#2 - 41</t>
  </si>
  <si>
    <t>#99 - 35</t>
  </si>
  <si>
    <t>#2 -10</t>
  </si>
  <si>
    <t>#20 - 39</t>
  </si>
  <si>
    <t>#22 - 22</t>
  </si>
  <si>
    <t>#17 - 51</t>
  </si>
  <si>
    <t>#27 - 36</t>
  </si>
  <si>
    <t>#39 - 43</t>
  </si>
  <si>
    <t>#34 - 6</t>
  </si>
  <si>
    <t>#3 - 34</t>
  </si>
  <si>
    <t>#5 - 35</t>
  </si>
  <si>
    <t>#12 - 31</t>
  </si>
  <si>
    <t>$9 - 23</t>
  </si>
  <si>
    <t>#11 - 31</t>
  </si>
  <si>
    <t>#2 - 10</t>
  </si>
  <si>
    <t>#9 - 62</t>
  </si>
  <si>
    <t>#48 - 48</t>
  </si>
  <si>
    <t>#3 - 60</t>
  </si>
  <si>
    <t>#5- 64</t>
  </si>
  <si>
    <t>#34 - 56</t>
  </si>
  <si>
    <t>#11 -40</t>
  </si>
  <si>
    <t>#59 - 26</t>
  </si>
  <si>
    <t>#24 - 45</t>
  </si>
  <si>
    <t>#3 -23</t>
  </si>
  <si>
    <t>#4 - 24</t>
  </si>
  <si>
    <t>#2 - 22</t>
  </si>
  <si>
    <t>#4 - 40</t>
  </si>
  <si>
    <t>#11 - 40</t>
  </si>
  <si>
    <t>#22 - 37</t>
  </si>
  <si>
    <t>#2 - 4</t>
  </si>
  <si>
    <t>#7 -47</t>
  </si>
  <si>
    <t>39 - 42</t>
  </si>
  <si>
    <t>#16 - 30</t>
  </si>
  <si>
    <t>#99 - 40</t>
  </si>
  <si>
    <t>#31 - 24</t>
  </si>
  <si>
    <t>#29 - 42</t>
  </si>
  <si>
    <t>#4 - 32</t>
  </si>
  <si>
    <t>#23 - 30</t>
  </si>
  <si>
    <t>#82 - 28</t>
  </si>
  <si>
    <t xml:space="preserve">Friday </t>
  </si>
  <si>
    <t>#7 - 88</t>
  </si>
  <si>
    <t>#00 - 16</t>
  </si>
  <si>
    <t>#2 - 17</t>
  </si>
  <si>
    <t>#59 -69</t>
  </si>
  <si>
    <t>#42 - 35</t>
  </si>
  <si>
    <t>#31 - 28</t>
  </si>
  <si>
    <t>#36 - 73</t>
  </si>
  <si>
    <t>#2 - 67</t>
  </si>
  <si>
    <t>#10 - 26</t>
  </si>
  <si>
    <t>#99 -18</t>
  </si>
  <si>
    <t>#16 - 70</t>
  </si>
  <si>
    <t>#15 - 65</t>
  </si>
  <si>
    <t>#44 - 24</t>
  </si>
  <si>
    <t>#4 - 37</t>
  </si>
  <si>
    <t>#16 - 52</t>
  </si>
  <si>
    <t>#7 - 40</t>
  </si>
  <si>
    <t>#6 - 70</t>
  </si>
  <si>
    <t>#99 - 3</t>
  </si>
  <si>
    <t xml:space="preserve">Saturday </t>
  </si>
  <si>
    <t>#10 - 70</t>
  </si>
  <si>
    <t>#6 - 43</t>
  </si>
  <si>
    <t>#21 - 37</t>
  </si>
  <si>
    <t>#8 - 76</t>
  </si>
  <si>
    <t>#18 - 13</t>
  </si>
  <si>
    <t>#16 - 37</t>
  </si>
  <si>
    <t>#5 - 23</t>
  </si>
  <si>
    <t>#72 - 40</t>
  </si>
  <si>
    <t>#27 - 39</t>
  </si>
  <si>
    <t>#3 - 37</t>
  </si>
  <si>
    <t>#44 - 19</t>
  </si>
  <si>
    <t>#34 - 37</t>
  </si>
  <si>
    <t>#17 - 35</t>
  </si>
  <si>
    <t>#39 - 37</t>
  </si>
  <si>
    <t>#44 - 38</t>
  </si>
  <si>
    <t>#11 - 6</t>
  </si>
  <si>
    <t>#20 - 64</t>
  </si>
  <si>
    <t>#15 - 39</t>
  </si>
  <si>
    <t>#27 - 19</t>
  </si>
  <si>
    <t>#9 - 78</t>
  </si>
  <si>
    <t>#16 - 18</t>
  </si>
  <si>
    <t>#4 - 26</t>
  </si>
  <si>
    <t>#27 - 10</t>
  </si>
  <si>
    <t>#42 - 3</t>
  </si>
  <si>
    <t>DID NOT NEED</t>
  </si>
  <si>
    <t>#3-83</t>
  </si>
  <si>
    <t>#2-2</t>
  </si>
  <si>
    <t>#14 - 75</t>
  </si>
  <si>
    <t>#7 -12</t>
  </si>
  <si>
    <t>#99 - 83</t>
  </si>
  <si>
    <t>#16 - 25</t>
  </si>
  <si>
    <t>#27 - 38</t>
  </si>
  <si>
    <t>PL</t>
  </si>
  <si>
    <t xml:space="preserve">Monday 6/17      </t>
  </si>
  <si>
    <t>Field 3   6:30 pm</t>
  </si>
  <si>
    <t xml:space="preserve">Okeeheelee vs Phipps on F-4 at 6:30 pm </t>
  </si>
  <si>
    <t xml:space="preserve">Winner will go to States. Flip for home team </t>
  </si>
  <si>
    <t>Okeeheelee won 4-0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</si>
</sst>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[$-409]dddd\,\ mmmm\ dd\,\ yyyy"/>
    <numFmt numFmtId="171" formatCode="[$-409]h:mm:ss\ AM/PM"/>
    <numFmt numFmtId="172" formatCode="[$-F400]h:mm:ss\ AM/PM"/>
    <numFmt numFmtId="173" formatCode="[$-409]h:mm\ AM/PM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i/>
      <sz val="11"/>
      <name val="Book Antiqua"/>
      <family val="1"/>
    </font>
    <font>
      <sz val="11"/>
      <color indexed="12"/>
      <name val="Book Antiqua"/>
      <family val="1"/>
    </font>
    <font>
      <sz val="11"/>
      <color indexed="8"/>
      <name val="Book Antiqua"/>
      <family val="1"/>
    </font>
    <font>
      <b/>
      <i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01F1E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 style="dashDot"/>
      <top style="medium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33" borderId="13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8" fontId="6" fillId="33" borderId="11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Continuous"/>
    </xf>
    <xf numFmtId="0" fontId="6" fillId="33" borderId="17" xfId="0" applyFont="1" applyFill="1" applyBorder="1" applyAlignment="1">
      <alignment/>
    </xf>
    <xf numFmtId="18" fontId="6" fillId="33" borderId="17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6" fillId="33" borderId="0" xfId="0" applyFont="1" applyFill="1" applyAlignment="1">
      <alignment horizontal="centerContinuous"/>
    </xf>
    <xf numFmtId="0" fontId="6" fillId="33" borderId="17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"/>
    </xf>
    <xf numFmtId="18" fontId="6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Continuous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0" fontId="17" fillId="33" borderId="0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right"/>
    </xf>
    <xf numFmtId="0" fontId="14" fillId="33" borderId="15" xfId="0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right"/>
    </xf>
    <xf numFmtId="0" fontId="14" fillId="33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4" fillId="33" borderId="17" xfId="0" applyFont="1" applyFill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2" xfId="57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center"/>
      <protection/>
    </xf>
    <xf numFmtId="0" fontId="7" fillId="33" borderId="21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13" fillId="33" borderId="15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3" borderId="0" xfId="57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right"/>
    </xf>
    <xf numFmtId="0" fontId="15" fillId="33" borderId="13" xfId="0" applyFont="1" applyFill="1" applyBorder="1" applyAlignment="1">
      <alignment horizontal="right"/>
    </xf>
    <xf numFmtId="0" fontId="15" fillId="33" borderId="21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>
          <a:off x="12858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695325</xdr:colOff>
      <xdr:row>5</xdr:row>
      <xdr:rowOff>114300</xdr:rowOff>
    </xdr:from>
    <xdr:to>
      <xdr:col>12</xdr:col>
      <xdr:colOff>95250</xdr:colOff>
      <xdr:row>12</xdr:row>
      <xdr:rowOff>114300</xdr:rowOff>
    </xdr:to>
    <xdr:pic>
      <xdr:nvPicPr>
        <xdr:cNvPr id="2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143000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12</xdr:row>
      <xdr:rowOff>190500</xdr:rowOff>
    </xdr:from>
    <xdr:to>
      <xdr:col>8</xdr:col>
      <xdr:colOff>66675</xdr:colOff>
      <xdr:row>17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255270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523875</xdr:colOff>
      <xdr:row>3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96075" y="209550"/>
          <a:ext cx="1314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2019 9U Districts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11</xdr:row>
      <xdr:rowOff>0</xdr:rowOff>
    </xdr:from>
    <xdr:to>
      <xdr:col>12</xdr:col>
      <xdr:colOff>295275</xdr:colOff>
      <xdr:row>15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0505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1</xdr:row>
      <xdr:rowOff>85725</xdr:rowOff>
    </xdr:from>
    <xdr:to>
      <xdr:col>11</xdr:col>
      <xdr:colOff>752475</xdr:colOff>
      <xdr:row>7</xdr:row>
      <xdr:rowOff>161925</xdr:rowOff>
    </xdr:to>
    <xdr:pic>
      <xdr:nvPicPr>
        <xdr:cNvPr id="2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95275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123825</xdr:rowOff>
    </xdr:from>
    <xdr:to>
      <xdr:col>10</xdr:col>
      <xdr:colOff>352425</xdr:colOff>
      <xdr:row>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38750" y="123825"/>
          <a:ext cx="1514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12U Districts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 Bracket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10</xdr:row>
      <xdr:rowOff>38100</xdr:rowOff>
    </xdr:from>
    <xdr:to>
      <xdr:col>5</xdr:col>
      <xdr:colOff>247650</xdr:colOff>
      <xdr:row>14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13360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19050</xdr:colOff>
      <xdr:row>9</xdr:row>
      <xdr:rowOff>76200</xdr:rowOff>
    </xdr:to>
    <xdr:pic>
      <xdr:nvPicPr>
        <xdr:cNvPr id="2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628650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0</xdr:row>
      <xdr:rowOff>123825</xdr:rowOff>
    </xdr:from>
    <xdr:to>
      <xdr:col>7</xdr:col>
      <xdr:colOff>600075</xdr:colOff>
      <xdr:row>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43400" y="123825"/>
          <a:ext cx="1514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10U Districts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 Bracket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1</xdr:row>
      <xdr:rowOff>114300</xdr:rowOff>
    </xdr:from>
    <xdr:to>
      <xdr:col>8</xdr:col>
      <xdr:colOff>866775</xdr:colOff>
      <xdr:row>7</xdr:row>
      <xdr:rowOff>190500</xdr:rowOff>
    </xdr:to>
    <xdr:pic>
      <xdr:nvPicPr>
        <xdr:cNvPr id="1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23850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123825</xdr:rowOff>
    </xdr:from>
    <xdr:to>
      <xdr:col>7</xdr:col>
      <xdr:colOff>571500</xdr:colOff>
      <xdr:row>4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467350" y="123825"/>
          <a:ext cx="14478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2019 10U Districts Championship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285750</xdr:colOff>
      <xdr:row>15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305050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8</xdr:col>
      <xdr:colOff>504825</xdr:colOff>
      <xdr:row>15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219075</xdr:colOff>
      <xdr:row>14</xdr:row>
      <xdr:rowOff>76200</xdr:rowOff>
    </xdr:to>
    <xdr:pic>
      <xdr:nvPicPr>
        <xdr:cNvPr id="2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676400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104775</xdr:rowOff>
    </xdr:from>
    <xdr:to>
      <xdr:col>10</xdr:col>
      <xdr:colOff>704850</xdr:colOff>
      <xdr:row>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04775"/>
          <a:ext cx="13144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10U Districts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Bracket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47625</xdr:rowOff>
    </xdr:from>
    <xdr:to>
      <xdr:col>8</xdr:col>
      <xdr:colOff>476250</xdr:colOff>
      <xdr:row>14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143125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1</xdr:row>
      <xdr:rowOff>85725</xdr:rowOff>
    </xdr:from>
    <xdr:to>
      <xdr:col>11</xdr:col>
      <xdr:colOff>609600</xdr:colOff>
      <xdr:row>8</xdr:row>
      <xdr:rowOff>0</xdr:rowOff>
    </xdr:to>
    <xdr:pic>
      <xdr:nvPicPr>
        <xdr:cNvPr id="2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95275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123825</xdr:rowOff>
    </xdr:from>
    <xdr:to>
      <xdr:col>10</xdr:col>
      <xdr:colOff>352425</xdr:colOff>
      <xdr:row>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57800" y="123825"/>
          <a:ext cx="1514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12U Districts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Bracket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1</xdr:row>
      <xdr:rowOff>114300</xdr:rowOff>
    </xdr:from>
    <xdr:to>
      <xdr:col>8</xdr:col>
      <xdr:colOff>609600</xdr:colOff>
      <xdr:row>7</xdr:row>
      <xdr:rowOff>161925</xdr:rowOff>
    </xdr:to>
    <xdr:pic>
      <xdr:nvPicPr>
        <xdr:cNvPr id="1" name="Picture 1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23850"/>
          <a:ext cx="1114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123825</xdr:rowOff>
    </xdr:from>
    <xdr:to>
      <xdr:col>7</xdr:col>
      <xdr:colOff>571500</xdr:colOff>
      <xdr:row>4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67350" y="123825"/>
          <a:ext cx="14478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12U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Districts Championship</a:t>
          </a:r>
        </a:p>
      </xdr:txBody>
    </xdr:sp>
    <xdr:clientData/>
  </xdr:twoCellAnchor>
  <xdr:twoCellAnchor>
    <xdr:from>
      <xdr:col>3</xdr:col>
      <xdr:colOff>152400</xdr:colOff>
      <xdr:row>13</xdr:row>
      <xdr:rowOff>123825</xdr:rowOff>
    </xdr:from>
    <xdr:to>
      <xdr:col>5</xdr:col>
      <xdr:colOff>190500</xdr:colOff>
      <xdr:row>18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847975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0</xdr:row>
      <xdr:rowOff>152400</xdr:rowOff>
    </xdr:from>
    <xdr:to>
      <xdr:col>7</xdr:col>
      <xdr:colOff>466725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33825" y="171450"/>
          <a:ext cx="18573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Districts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Palm Beach Gardens</a:t>
          </a:r>
        </a:p>
      </xdr:txBody>
    </xdr:sp>
    <xdr:clientData/>
  </xdr:twoCellAnchor>
  <xdr:twoCellAnchor editAs="oneCell">
    <xdr:from>
      <xdr:col>8</xdr:col>
      <xdr:colOff>390525</xdr:colOff>
      <xdr:row>1</xdr:row>
      <xdr:rowOff>95250</xdr:rowOff>
    </xdr:from>
    <xdr:to>
      <xdr:col>9</xdr:col>
      <xdr:colOff>419100</xdr:colOff>
      <xdr:row>8</xdr:row>
      <xdr:rowOff>123825</xdr:rowOff>
    </xdr:to>
    <xdr:pic>
      <xdr:nvPicPr>
        <xdr:cNvPr id="2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76225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</xdr:row>
      <xdr:rowOff>0</xdr:rowOff>
    </xdr:from>
    <xdr:to>
      <xdr:col>4</xdr:col>
      <xdr:colOff>1104900</xdr:colOff>
      <xdr:row>12</xdr:row>
      <xdr:rowOff>104775</xdr:rowOff>
    </xdr:to>
    <xdr:pic>
      <xdr:nvPicPr>
        <xdr:cNvPr id="3" name="Picture 3" descr="Image result for babe ruth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2954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0</xdr:row>
      <xdr:rowOff>152400</xdr:rowOff>
    </xdr:from>
    <xdr:to>
      <xdr:col>7</xdr:col>
      <xdr:colOff>466725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33825" y="171450"/>
          <a:ext cx="18573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Districts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Palm Beach Gardens</a:t>
          </a:r>
        </a:p>
      </xdr:txBody>
    </xdr:sp>
    <xdr:clientData/>
  </xdr:twoCellAnchor>
  <xdr:twoCellAnchor editAs="oneCell">
    <xdr:from>
      <xdr:col>4</xdr:col>
      <xdr:colOff>19050</xdr:colOff>
      <xdr:row>8</xdr:row>
      <xdr:rowOff>19050</xdr:rowOff>
    </xdr:from>
    <xdr:to>
      <xdr:col>4</xdr:col>
      <xdr:colOff>1104900</xdr:colOff>
      <xdr:row>13</xdr:row>
      <xdr:rowOff>133350</xdr:rowOff>
    </xdr:to>
    <xdr:pic>
      <xdr:nvPicPr>
        <xdr:cNvPr id="2" name="Picture 2" descr="Image result for babe ruth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504950"/>
          <a:ext cx="1085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1</xdr:row>
      <xdr:rowOff>38100</xdr:rowOff>
    </xdr:from>
    <xdr:to>
      <xdr:col>9</xdr:col>
      <xdr:colOff>0</xdr:colOff>
      <xdr:row>8</xdr:row>
      <xdr:rowOff>66675</xdr:rowOff>
    </xdr:to>
    <xdr:pic>
      <xdr:nvPicPr>
        <xdr:cNvPr id="3" name="Picture 2" descr="https://attachment.outlook.live.net/owa/moorepk6@hotmail.com/service.svc/s/GetAttachmentThumbnail?id=AQMkADAwATZiZmYAZC04NWM0LTBkYjAtMDACLTAwCgBGAAADzpi2bL3Sa0%2Bj24uWWR3GEgcAlNLYI9IJVEyS%2Fyz5pcfDagAAAgEMAAAAugVfjF%2FsIkOQcV%2BLhrhXbwAAAON%2FGtsAAAABEgAQAMXb7kiZed1Io4IOODLE6ko%3D&amp;thumbnailType=2&amp;X-OWA-CANARY=I7uc_Ng9TEG-cBjwyiyNHvDPxRjOw9UYOrvGMT9GnXAy4uOnJPw8uNjv2YdTyIAAzMW7SYTEJc8.&amp;token=eyJhbGciOiJSUzI1NiIsImtpZCI6IjA2MDBGOUY2NzQ2MjA3MzdFNzM0MDRFMjg3QzQ1QTgxOENCN0NFQjgiLCJ4NXQiOiJCZ0Q1OW5SaUJ6Zm5OQVRpaDhSYWdZeTN6cmciLCJ0eXAiOiJKV1QifQ.eyJ2ZXIiOiJFeGNoYW5nZS5DYWxsYmFjay5WMSIsImFwcGN0eHNlbmRlciI6Ik93YURvd25sb2FkQDg0ZGY5ZTdmLWU5ZjYtNDBhZi1iNDM1LWFhYWFhYWFhYWFhYSIsImFwcGN0eCI6IntcIm1zZXhjaHByb3RcIjpcIm93YVwiLFwicHJpbWFyeXNpZFwiOlwiUy0xLTI4MjctNDQyMzY1LTIyNDQyMTgyODhcIixcInB1aWRcIjpcIjE4OTk5NDU0NTIxMTMzMjhcIixcIm9pZFwiOlwiMDAwNmJmZmQtODVjNC0wZGIwLTAwMDAtMDAwMDAwMDAwMDAwXCIsXCJzY29wZVwiOlwiT3dhRG93bmxvYWRcIn0iLCJuYmYiOjE1Mjc0MjQyMDUsImV4cCI6MTUyNzQyNDgwNSwiaXNzIjoiMDAwMDAwMDItMDAwMC0wZmYxLWNlMDAtMDAwMDAwMDAwMDAwQDg0ZGY5ZTdmLWU5ZjYtNDBhZi1iNDM1LWFhYWFhYWFhYWFhYSIsImF1ZCI6IjAwMDAwMDAyLTAwMDAtMGZmMS1jZTAwLTAwMDAwMDAwMDAwMC9hdHRhY2htZW50Lm91dGxvb2subGl2ZS5uZXRAODRkZjllN2YtZTlmNi00MGFmLWI0MzUtYWFhYWFhYWFhYWFhIn0.GncnKfRTvg-Ogw_53AxwJTzCUoV9jLulwkloC1Qr8lRHtg1sepElufB7Y6XWl-O_ld2ZG_Ar1argh0u2BMuzNpcW3TucMu7pbGOnez1nSrRA0y0m-s1ZUnpihsB03FSdPsHO7Z7w3uLv8Y8iUaMUhiLotXBtT8W5XQ5rYIbfTVpPOilGWk_4zrtFc5mlYOsn9bn8mzhMXt3UnyYhdoE4wOYQqsEhhq_eSuj7aQ2GRF9ykTZZqnXt62avDlNcd3da4vHOuNoKUhycwvtR8GmO11kJxWEGVY2_aags8-SmV7kPv2FyF5scVeMicpDwaoK3PKDyr94X5Qq6j3_6EICjTg&amp;owa=outlook.live.com&amp;isc=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19075"/>
          <a:ext cx="176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3">
      <selection activeCell="L24" sqref="L24"/>
    </sheetView>
  </sheetViews>
  <sheetFormatPr defaultColWidth="9.140625" defaultRowHeight="12.75"/>
  <cols>
    <col min="1" max="1" width="7.421875" style="3" customWidth="1"/>
    <col min="2" max="2" width="11.8515625" style="3" customWidth="1"/>
    <col min="3" max="3" width="6.7109375" style="3" customWidth="1"/>
    <col min="4" max="4" width="14.421875" style="3" customWidth="1"/>
    <col min="5" max="5" width="8.7109375" style="3" customWidth="1"/>
    <col min="6" max="6" width="10.140625" style="3" customWidth="1"/>
    <col min="7" max="7" width="8.7109375" style="3" customWidth="1"/>
    <col min="8" max="8" width="10.8515625" style="3" customWidth="1"/>
    <col min="9" max="9" width="14.7109375" style="3" customWidth="1"/>
    <col min="10" max="10" width="6.8515625" style="3" customWidth="1"/>
    <col min="11" max="11" width="11.8515625" style="3" customWidth="1"/>
    <col min="12" max="12" width="17.8515625" style="3" customWidth="1"/>
    <col min="13" max="16384" width="9.140625" style="3" customWidth="1"/>
  </cols>
  <sheetData>
    <row r="1" spans="4:5" ht="16.5">
      <c r="D1" s="15" t="s">
        <v>14</v>
      </c>
      <c r="E1" s="2">
        <v>16</v>
      </c>
    </row>
    <row r="2" spans="3:5" ht="16.5">
      <c r="C2" s="105" t="s">
        <v>22</v>
      </c>
      <c r="D2" s="106"/>
      <c r="E2" s="18"/>
    </row>
    <row r="3" spans="2:7" ht="16.5">
      <c r="B3" s="19"/>
      <c r="D3" s="5" t="s">
        <v>67</v>
      </c>
      <c r="E3" s="117" t="str">
        <f>IF(AND(E1=0,E5=0),"W-3",IF(E1&gt;E5,D1,C5))</f>
        <v>Miami</v>
      </c>
      <c r="F3" s="118"/>
      <c r="G3" s="2">
        <v>3</v>
      </c>
    </row>
    <row r="4" spans="1:6" ht="16.5">
      <c r="A4" s="113" t="s">
        <v>10</v>
      </c>
      <c r="B4" s="113"/>
      <c r="C4" s="2">
        <v>5</v>
      </c>
      <c r="D4" s="20"/>
      <c r="E4" s="21"/>
      <c r="F4" s="8" t="s">
        <v>16</v>
      </c>
    </row>
    <row r="5" spans="1:6" ht="15" customHeight="1">
      <c r="A5" s="115" t="s">
        <v>23</v>
      </c>
      <c r="B5" s="116"/>
      <c r="C5" s="108" t="str">
        <f>IF(AND(C4=0,C7=0),"W-1",IF(C4&gt;C7,A4,A7))</f>
        <v>Gardens 9U</v>
      </c>
      <c r="D5" s="109"/>
      <c r="E5" s="10">
        <v>2</v>
      </c>
      <c r="F5" s="20"/>
    </row>
    <row r="6" spans="1:6" ht="15" customHeight="1">
      <c r="A6" s="103" t="s">
        <v>18</v>
      </c>
      <c r="B6" s="104"/>
      <c r="C6" s="18"/>
      <c r="E6" s="101" t="s">
        <v>24</v>
      </c>
      <c r="F6" s="102"/>
    </row>
    <row r="7" spans="1:10" ht="15" customHeight="1">
      <c r="A7" s="113" t="s">
        <v>11</v>
      </c>
      <c r="B7" s="114"/>
      <c r="C7" s="2">
        <v>4</v>
      </c>
      <c r="E7" s="101" t="s">
        <v>27</v>
      </c>
      <c r="F7" s="102"/>
      <c r="G7" s="117" t="str">
        <f>IF(AND(G3=0,G11=0),"W-7",IF(G3&gt;G11,E3,E11))</f>
        <v>Okeeheelee</v>
      </c>
      <c r="H7" s="118"/>
      <c r="I7" s="118"/>
      <c r="J7" s="2">
        <v>16</v>
      </c>
    </row>
    <row r="8" spans="1:9" ht="15" customHeight="1">
      <c r="A8" s="22"/>
      <c r="B8" s="14"/>
      <c r="C8" s="23"/>
      <c r="E8" s="11"/>
      <c r="F8" s="20"/>
      <c r="G8" s="12"/>
      <c r="H8" s="7"/>
      <c r="I8" s="8" t="s">
        <v>16</v>
      </c>
    </row>
    <row r="9" spans="1:9" ht="15" customHeight="1">
      <c r="A9" s="22"/>
      <c r="B9" s="14"/>
      <c r="C9" s="23"/>
      <c r="D9" s="1" t="s">
        <v>15</v>
      </c>
      <c r="E9" s="10">
        <v>12</v>
      </c>
      <c r="F9" s="20"/>
      <c r="I9" s="20"/>
    </row>
    <row r="10" spans="1:9" ht="15" customHeight="1">
      <c r="A10" s="22"/>
      <c r="D10" s="24" t="s">
        <v>19</v>
      </c>
      <c r="E10" s="11"/>
      <c r="F10" s="14"/>
      <c r="G10" s="25"/>
      <c r="H10" s="101" t="s">
        <v>28</v>
      </c>
      <c r="I10" s="102"/>
    </row>
    <row r="11" spans="4:9" ht="15" customHeight="1">
      <c r="D11" s="5" t="s">
        <v>21</v>
      </c>
      <c r="E11" s="108" t="str">
        <f>IF(AND(E9=0,E13=0),"W-4",IF(E9&gt;E13,D9,C13))</f>
        <v>Okeeheelee</v>
      </c>
      <c r="F11" s="109"/>
      <c r="G11" s="2">
        <v>4</v>
      </c>
      <c r="H11" s="121" t="s">
        <v>29</v>
      </c>
      <c r="I11" s="102"/>
    </row>
    <row r="12" spans="1:9" ht="15" customHeight="1">
      <c r="A12" s="113" t="s">
        <v>12</v>
      </c>
      <c r="B12" s="113"/>
      <c r="C12" s="2">
        <v>7</v>
      </c>
      <c r="D12" s="26">
        <v>0.75</v>
      </c>
      <c r="E12" s="18"/>
      <c r="I12" s="20"/>
    </row>
    <row r="13" spans="1:9" ht="15" customHeight="1">
      <c r="A13" s="115" t="s">
        <v>17</v>
      </c>
      <c r="B13" s="116"/>
      <c r="C13" s="108" t="str">
        <f>IF(AND(C12=0,C15=0),"W-2",IF(C12&gt;C15,A12,A15))</f>
        <v>Phipps</v>
      </c>
      <c r="D13" s="109"/>
      <c r="E13" s="2">
        <v>1</v>
      </c>
      <c r="G13" s="23"/>
      <c r="I13" s="20"/>
    </row>
    <row r="14" spans="1:9" ht="15" customHeight="1">
      <c r="A14" s="103" t="s">
        <v>20</v>
      </c>
      <c r="B14" s="104"/>
      <c r="C14" s="18"/>
      <c r="D14" s="19" t="s">
        <v>16</v>
      </c>
      <c r="E14" s="23"/>
      <c r="I14" s="20"/>
    </row>
    <row r="15" spans="1:9" ht="15" customHeight="1">
      <c r="A15" s="113" t="s">
        <v>13</v>
      </c>
      <c r="B15" s="114"/>
      <c r="C15" s="2">
        <v>4</v>
      </c>
      <c r="I15" s="20"/>
    </row>
    <row r="16" spans="1:12" ht="15" customHeight="1" thickBot="1">
      <c r="A16" s="22"/>
      <c r="B16" s="19" t="s">
        <v>16</v>
      </c>
      <c r="C16" s="22"/>
      <c r="I16" s="5" t="s">
        <v>4</v>
      </c>
      <c r="J16" s="122" t="str">
        <f>IF(AND(J7=0,J25=0),"W-10",IF(J7&gt;J25,G7,I25))</f>
        <v>Okeeheelee</v>
      </c>
      <c r="K16" s="123"/>
      <c r="L16" s="2">
        <v>0</v>
      </c>
    </row>
    <row r="17" spans="1:11" ht="15" customHeight="1">
      <c r="A17" s="22"/>
      <c r="C17" s="22"/>
      <c r="I17" s="20"/>
      <c r="J17" s="111" t="s">
        <v>7</v>
      </c>
      <c r="K17" s="112"/>
    </row>
    <row r="18" spans="7:11" ht="15" customHeight="1">
      <c r="G18" s="27"/>
      <c r="H18" s="27"/>
      <c r="I18" s="20"/>
      <c r="J18" s="14"/>
      <c r="K18" s="28"/>
    </row>
    <row r="19" spans="1:12" ht="15" customHeight="1">
      <c r="A19" s="22"/>
      <c r="I19" s="20"/>
      <c r="J19" s="107" t="s">
        <v>30</v>
      </c>
      <c r="K19" s="110"/>
      <c r="L19" s="23"/>
    </row>
    <row r="20" spans="9:11" ht="15" customHeight="1">
      <c r="I20" s="20"/>
      <c r="J20" s="107" t="s">
        <v>31</v>
      </c>
      <c r="K20" s="110"/>
    </row>
    <row r="21" spans="9:11" ht="15" customHeight="1">
      <c r="I21" s="20"/>
      <c r="J21" s="14"/>
      <c r="K21" s="29"/>
    </row>
    <row r="22" spans="3:11" ht="15" customHeight="1">
      <c r="C22" s="119" t="str">
        <f>IF(AND(C4=0,C7=0),"L-1",IF(C4&gt;C7,A7,A4))</f>
        <v>Acreage</v>
      </c>
      <c r="D22" s="119"/>
      <c r="E22" s="2">
        <v>3</v>
      </c>
      <c r="G22" s="119" t="str">
        <f>IF(AND(G3=0,G11=0),"L-7",IF(G3&gt;G11,E11,E3))</f>
        <v>Miami</v>
      </c>
      <c r="H22" s="119"/>
      <c r="I22" s="30">
        <v>6</v>
      </c>
      <c r="J22" s="14"/>
      <c r="K22" s="28"/>
    </row>
    <row r="23" spans="3:11" ht="15" customHeight="1">
      <c r="C23" s="7"/>
      <c r="D23" s="24"/>
      <c r="E23" s="18"/>
      <c r="G23" s="31"/>
      <c r="H23" s="8" t="s">
        <v>16</v>
      </c>
      <c r="I23" s="32"/>
      <c r="J23" s="14"/>
      <c r="K23" s="28" t="s">
        <v>9</v>
      </c>
    </row>
    <row r="24" spans="1:12" ht="15" customHeight="1" thickBot="1">
      <c r="A24" s="27"/>
      <c r="B24" s="33"/>
      <c r="C24" s="101" t="s">
        <v>24</v>
      </c>
      <c r="D24" s="102"/>
      <c r="E24" s="108" t="str">
        <f>IF(AND(E22=0,E26=0),"W-5",IF(E22&gt;E26,C22,C26))</f>
        <v>Phipps</v>
      </c>
      <c r="F24" s="119"/>
      <c r="G24" s="10">
        <v>5</v>
      </c>
      <c r="H24" s="5"/>
      <c r="I24" s="20"/>
      <c r="J24" s="14"/>
      <c r="K24" s="34" t="s">
        <v>2</v>
      </c>
      <c r="L24" s="1" t="s">
        <v>15</v>
      </c>
    </row>
    <row r="25" spans="2:12" ht="15" customHeight="1">
      <c r="B25" s="33"/>
      <c r="C25" s="103" t="s">
        <v>25</v>
      </c>
      <c r="D25" s="104"/>
      <c r="E25" s="21"/>
      <c r="F25" s="24"/>
      <c r="G25" s="107" t="s">
        <v>28</v>
      </c>
      <c r="H25" s="102"/>
      <c r="I25" s="35" t="str">
        <f>IF(AND(I22=0,I28=0),"W-9",IF(I22&gt;I28,G22,G28))</f>
        <v>Miami</v>
      </c>
      <c r="J25" s="10">
        <v>6</v>
      </c>
      <c r="K25" s="28"/>
      <c r="L25" s="36" t="s">
        <v>8</v>
      </c>
    </row>
    <row r="26" spans="2:11" ht="15" customHeight="1">
      <c r="B26" s="19"/>
      <c r="C26" s="118" t="str">
        <f>IF(AND(E9=0,E13=0),"L-4",IF(E9&gt;E13,C13,D9))</f>
        <v>Phipps</v>
      </c>
      <c r="D26" s="120"/>
      <c r="E26" s="10">
        <v>13</v>
      </c>
      <c r="F26" s="20"/>
      <c r="G26" s="107" t="s">
        <v>80</v>
      </c>
      <c r="H26" s="102"/>
      <c r="J26" s="14"/>
      <c r="K26" s="28"/>
    </row>
    <row r="27" spans="1:11" ht="15" customHeight="1">
      <c r="A27" s="27"/>
      <c r="B27" s="33"/>
      <c r="C27" s="23"/>
      <c r="D27" s="19" t="s">
        <v>16</v>
      </c>
      <c r="E27" s="101" t="s">
        <v>24</v>
      </c>
      <c r="F27" s="102"/>
      <c r="G27" s="14"/>
      <c r="H27" s="5"/>
      <c r="J27" s="14"/>
      <c r="K27" s="28"/>
    </row>
    <row r="28" spans="1:11" ht="15" customHeight="1">
      <c r="A28" s="22"/>
      <c r="E28" s="105" t="s">
        <v>26</v>
      </c>
      <c r="F28" s="106"/>
      <c r="G28" s="108" t="str">
        <f>IF(AND(G24=0,G32=0),"W-8",IF(G24&gt;G32,E24,E32))</f>
        <v>Gardens 9U</v>
      </c>
      <c r="H28" s="109"/>
      <c r="I28" s="2">
        <v>1</v>
      </c>
      <c r="J28" s="37"/>
      <c r="K28" s="28"/>
    </row>
    <row r="29" spans="5:12" ht="15" customHeight="1">
      <c r="E29" s="14"/>
      <c r="F29" s="20"/>
      <c r="G29" s="14"/>
      <c r="H29" s="14"/>
      <c r="J29" s="125">
        <f>IF(AND(J7=0,J25=0),"",IF(J7&gt;J25,"",G7))</f>
      </c>
      <c r="K29" s="126"/>
      <c r="L29" s="2">
        <v>0</v>
      </c>
    </row>
    <row r="30" spans="3:11" ht="15" customHeight="1">
      <c r="C30" s="118" t="str">
        <f>IF(AND(C12=0,C15=0),"L-2",IF(C12&gt;C15,A15,A12))</f>
        <v>Gardens 9A</v>
      </c>
      <c r="D30" s="118"/>
      <c r="E30" s="10">
        <v>0</v>
      </c>
      <c r="F30" s="20"/>
      <c r="J30" s="124" t="s">
        <v>6</v>
      </c>
      <c r="K30" s="124"/>
    </row>
    <row r="31" spans="3:11" ht="15" customHeight="1">
      <c r="C31" s="7"/>
      <c r="D31" s="24"/>
      <c r="E31" s="38"/>
      <c r="F31" s="39"/>
      <c r="G31" s="23"/>
      <c r="J31" s="121" t="s">
        <v>5</v>
      </c>
      <c r="K31" s="121"/>
    </row>
    <row r="32" spans="3:7" ht="15" customHeight="1">
      <c r="C32" s="101" t="s">
        <v>24</v>
      </c>
      <c r="D32" s="102"/>
      <c r="E32" s="117" t="str">
        <f>IF(AND(E30=0,E34=0),"W-6",IF(E30&gt;E34,C30,C34))</f>
        <v>Gardens 9U</v>
      </c>
      <c r="F32" s="120"/>
      <c r="G32" s="2">
        <v>7</v>
      </c>
    </row>
    <row r="33" spans="1:6" ht="15" customHeight="1">
      <c r="A33" s="27"/>
      <c r="B33" s="33"/>
      <c r="C33" s="103" t="s">
        <v>70</v>
      </c>
      <c r="D33" s="104"/>
      <c r="E33" s="18"/>
      <c r="F33" s="19" t="s">
        <v>16</v>
      </c>
    </row>
    <row r="34" spans="3:5" ht="15" customHeight="1">
      <c r="C34" s="119" t="str">
        <f>IF(AND(E1=0,E5=0),"L-3",IF(E1&gt;E5,C5,D1))</f>
        <v>Gardens 9U</v>
      </c>
      <c r="D34" s="109"/>
      <c r="E34" s="2">
        <v>6</v>
      </c>
    </row>
    <row r="35" spans="2:5" ht="15" customHeight="1">
      <c r="B35" s="19"/>
      <c r="C35" s="22"/>
      <c r="D35" s="19" t="s">
        <v>16</v>
      </c>
      <c r="E35" s="23"/>
    </row>
    <row r="36" spans="1:3" ht="15" customHeight="1">
      <c r="A36" s="27"/>
      <c r="B36" s="33"/>
      <c r="C36" s="23"/>
    </row>
    <row r="37" ht="16.5">
      <c r="A37" s="22"/>
    </row>
    <row r="42" ht="16.5">
      <c r="B42" s="22"/>
    </row>
  </sheetData>
  <sheetProtection/>
  <mergeCells count="41">
    <mergeCell ref="J16:K16"/>
    <mergeCell ref="C30:D30"/>
    <mergeCell ref="C34:D34"/>
    <mergeCell ref="C22:D22"/>
    <mergeCell ref="E3:F3"/>
    <mergeCell ref="J30:K30"/>
    <mergeCell ref="J29:K29"/>
    <mergeCell ref="E32:F32"/>
    <mergeCell ref="E24:F24"/>
    <mergeCell ref="J31:K31"/>
    <mergeCell ref="G7:I7"/>
    <mergeCell ref="E11:F11"/>
    <mergeCell ref="G22:H22"/>
    <mergeCell ref="C5:D5"/>
    <mergeCell ref="C13:D13"/>
    <mergeCell ref="C26:D26"/>
    <mergeCell ref="H10:I10"/>
    <mergeCell ref="H11:I11"/>
    <mergeCell ref="J19:K19"/>
    <mergeCell ref="J20:K20"/>
    <mergeCell ref="J17:K17"/>
    <mergeCell ref="A4:B4"/>
    <mergeCell ref="A7:B7"/>
    <mergeCell ref="A12:B12"/>
    <mergeCell ref="A15:B15"/>
    <mergeCell ref="A5:B5"/>
    <mergeCell ref="A6:B6"/>
    <mergeCell ref="A13:B13"/>
    <mergeCell ref="A14:B14"/>
    <mergeCell ref="C2:D2"/>
    <mergeCell ref="C24:D24"/>
    <mergeCell ref="C25:D25"/>
    <mergeCell ref="E6:F6"/>
    <mergeCell ref="E7:F7"/>
    <mergeCell ref="C32:D32"/>
    <mergeCell ref="C33:D33"/>
    <mergeCell ref="E27:F27"/>
    <mergeCell ref="E28:F28"/>
    <mergeCell ref="G25:H25"/>
    <mergeCell ref="G26:H26"/>
    <mergeCell ref="G28:H28"/>
  </mergeCells>
  <printOptions horizontalCentered="1" verticalCentered="1"/>
  <pageMargins left="0.17" right="0.25" top="0.81" bottom="0.16" header="0.34" footer="0.16"/>
  <pageSetup horizontalDpi="300" verticalDpi="300" orientation="landscape" scale="90" r:id="rId2"/>
  <headerFooter alignWithMargins="0">
    <oddHeader>&amp;C&amp;"Book Antiqua,Bold Italic"&amp;12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F48" sqref="A48:F53"/>
    </sheetView>
  </sheetViews>
  <sheetFormatPr defaultColWidth="9.140625" defaultRowHeight="12.75"/>
  <sheetData>
    <row r="1" ht="12.75">
      <c r="A1" t="s">
        <v>139</v>
      </c>
    </row>
    <row r="2" ht="12.75">
      <c r="A2" t="s">
        <v>42</v>
      </c>
    </row>
    <row r="3" spans="1:4" ht="12.75">
      <c r="A3" t="s">
        <v>115</v>
      </c>
      <c r="B3" s="94" t="s">
        <v>178</v>
      </c>
      <c r="C3" s="94" t="s">
        <v>179</v>
      </c>
      <c r="D3" s="91" t="s">
        <v>180</v>
      </c>
    </row>
    <row r="4" spans="1:5" ht="12.75">
      <c r="A4" s="91" t="s">
        <v>116</v>
      </c>
      <c r="B4" s="94" t="s">
        <v>244</v>
      </c>
      <c r="C4" s="94" t="s">
        <v>245</v>
      </c>
      <c r="D4" s="91" t="s">
        <v>246</v>
      </c>
      <c r="E4" s="91" t="s">
        <v>247</v>
      </c>
    </row>
    <row r="5" spans="2:3" ht="12.75">
      <c r="B5" s="95"/>
      <c r="C5" s="95"/>
    </row>
    <row r="6" spans="2:3" ht="12.75">
      <c r="B6" s="95"/>
      <c r="C6" s="95"/>
    </row>
    <row r="7" spans="1:3" ht="12.75">
      <c r="A7" s="99" t="s">
        <v>45</v>
      </c>
      <c r="B7" s="95"/>
      <c r="C7" s="95"/>
    </row>
    <row r="8" spans="1:3" ht="12.75">
      <c r="A8" t="s">
        <v>115</v>
      </c>
      <c r="B8" s="94" t="s">
        <v>176</v>
      </c>
      <c r="C8" s="94" t="s">
        <v>177</v>
      </c>
    </row>
    <row r="9" spans="1:3" ht="12.75">
      <c r="A9" s="91" t="s">
        <v>116</v>
      </c>
      <c r="B9" s="91" t="s">
        <v>251</v>
      </c>
      <c r="C9" s="91" t="s">
        <v>252</v>
      </c>
    </row>
    <row r="10" spans="1:6" ht="12.75">
      <c r="A10" s="91" t="s">
        <v>117</v>
      </c>
      <c r="B10" s="96" t="s">
        <v>290</v>
      </c>
      <c r="C10" s="91" t="s">
        <v>288</v>
      </c>
      <c r="D10" s="91" t="s">
        <v>289</v>
      </c>
      <c r="E10" s="91" t="s">
        <v>291</v>
      </c>
      <c r="F10" s="91" t="s">
        <v>292</v>
      </c>
    </row>
    <row r="11" spans="1:6" ht="12.75">
      <c r="A11" s="91" t="s">
        <v>120</v>
      </c>
      <c r="B11" s="97" t="s">
        <v>304</v>
      </c>
      <c r="C11" s="91" t="s">
        <v>305</v>
      </c>
      <c r="D11" s="91"/>
      <c r="E11" s="91"/>
      <c r="F11" s="91"/>
    </row>
    <row r="12" ht="12.75">
      <c r="A12" s="91"/>
    </row>
    <row r="14" ht="12.75">
      <c r="A14" t="s">
        <v>59</v>
      </c>
    </row>
    <row r="15" spans="1:5" ht="12.75">
      <c r="A15" t="s">
        <v>115</v>
      </c>
      <c r="B15" s="94" t="s">
        <v>169</v>
      </c>
      <c r="C15" s="91" t="s">
        <v>170</v>
      </c>
      <c r="D15" s="91" t="s">
        <v>171</v>
      </c>
      <c r="E15" s="91" t="s">
        <v>174</v>
      </c>
    </row>
    <row r="16" spans="1:2" ht="12.75">
      <c r="A16" s="91" t="s">
        <v>116</v>
      </c>
      <c r="B16" s="95"/>
    </row>
    <row r="17" ht="12.75">
      <c r="B17" s="95"/>
    </row>
    <row r="18" spans="1:2" ht="12.75">
      <c r="A18" s="99" t="s">
        <v>60</v>
      </c>
      <c r="B18" s="95"/>
    </row>
    <row r="19" spans="1:4" ht="12.75">
      <c r="A19" t="s">
        <v>115</v>
      </c>
      <c r="B19" s="94" t="s">
        <v>172</v>
      </c>
      <c r="C19" s="91" t="s">
        <v>173</v>
      </c>
      <c r="D19" s="91" t="s">
        <v>175</v>
      </c>
    </row>
    <row r="20" spans="1:3" ht="12.75">
      <c r="A20" s="91" t="s">
        <v>117</v>
      </c>
      <c r="B20" s="91" t="s">
        <v>286</v>
      </c>
      <c r="C20" s="91" t="s">
        <v>287</v>
      </c>
    </row>
    <row r="21" spans="1:2" ht="12.75">
      <c r="A21" s="91" t="s">
        <v>120</v>
      </c>
      <c r="B21" s="100" t="s">
        <v>277</v>
      </c>
    </row>
    <row r="23" ht="12.75">
      <c r="A23" s="91" t="s">
        <v>40</v>
      </c>
    </row>
    <row r="24" spans="1:5" ht="12.75">
      <c r="A24" t="s">
        <v>115</v>
      </c>
      <c r="B24" s="94" t="s">
        <v>192</v>
      </c>
      <c r="C24" s="94" t="s">
        <v>193</v>
      </c>
      <c r="D24" s="94" t="s">
        <v>194</v>
      </c>
      <c r="E24" s="91" t="s">
        <v>195</v>
      </c>
    </row>
    <row r="25" spans="1:4" ht="12.75">
      <c r="A25" s="91" t="s">
        <v>116</v>
      </c>
      <c r="B25" s="93" t="s">
        <v>248</v>
      </c>
      <c r="C25" s="91" t="s">
        <v>249</v>
      </c>
      <c r="D25" s="91" t="s">
        <v>250</v>
      </c>
    </row>
    <row r="26" ht="12.75">
      <c r="A26" s="91"/>
    </row>
    <row r="28" ht="12.75">
      <c r="A28" s="99" t="s">
        <v>140</v>
      </c>
    </row>
    <row r="29" spans="1:3" ht="12.75">
      <c r="A29" t="s">
        <v>115</v>
      </c>
      <c r="B29" s="94" t="s">
        <v>190</v>
      </c>
      <c r="C29" s="94" t="s">
        <v>191</v>
      </c>
    </row>
    <row r="30" spans="1:4" ht="12.75">
      <c r="A30" s="91" t="s">
        <v>116</v>
      </c>
      <c r="B30" s="91" t="s">
        <v>133</v>
      </c>
      <c r="C30" s="91" t="s">
        <v>242</v>
      </c>
      <c r="D30" s="91" t="s">
        <v>243</v>
      </c>
    </row>
    <row r="31" spans="1:7" ht="12.75">
      <c r="A31" s="91" t="s">
        <v>117</v>
      </c>
      <c r="B31" s="91" t="s">
        <v>293</v>
      </c>
      <c r="C31" s="91" t="s">
        <v>294</v>
      </c>
      <c r="D31" s="91" t="s">
        <v>295</v>
      </c>
      <c r="E31" s="91" t="s">
        <v>300</v>
      </c>
      <c r="F31" s="91" t="s">
        <v>298</v>
      </c>
      <c r="G31" s="91" t="s">
        <v>299</v>
      </c>
    </row>
    <row r="32" spans="1:7" ht="12.75">
      <c r="A32" s="91" t="s">
        <v>120</v>
      </c>
      <c r="B32" s="93" t="s">
        <v>302</v>
      </c>
      <c r="C32" s="91" t="s">
        <v>303</v>
      </c>
      <c r="D32" s="91"/>
      <c r="E32" s="91"/>
      <c r="F32" s="91"/>
      <c r="G32" s="91"/>
    </row>
    <row r="35" ht="12.75">
      <c r="A35" t="s">
        <v>47</v>
      </c>
    </row>
    <row r="36" spans="1:5" ht="12.75">
      <c r="A36" t="s">
        <v>115</v>
      </c>
      <c r="B36" s="94" t="s">
        <v>181</v>
      </c>
      <c r="C36" s="91" t="s">
        <v>182</v>
      </c>
      <c r="D36" s="91" t="s">
        <v>183</v>
      </c>
      <c r="E36" s="91" t="s">
        <v>184</v>
      </c>
    </row>
    <row r="37" ht="12.75">
      <c r="A37" s="91" t="s">
        <v>116</v>
      </c>
    </row>
    <row r="40" ht="12.75">
      <c r="A40" s="99" t="s">
        <v>15</v>
      </c>
    </row>
    <row r="41" spans="1:6" ht="12.75">
      <c r="A41" t="s">
        <v>115</v>
      </c>
      <c r="B41" s="91" t="s">
        <v>185</v>
      </c>
      <c r="C41" s="91" t="s">
        <v>186</v>
      </c>
      <c r="D41" s="91" t="s">
        <v>187</v>
      </c>
      <c r="E41" s="91" t="s">
        <v>188</v>
      </c>
      <c r="F41" s="91" t="s">
        <v>189</v>
      </c>
    </row>
    <row r="42" spans="1:3" ht="12.75">
      <c r="A42" s="91" t="s">
        <v>117</v>
      </c>
      <c r="B42" s="93" t="s">
        <v>296</v>
      </c>
      <c r="C42" s="91" t="s">
        <v>297</v>
      </c>
    </row>
    <row r="43" spans="1:4" ht="12.75">
      <c r="A43" s="91" t="s">
        <v>120</v>
      </c>
      <c r="B43" s="93" t="s">
        <v>306</v>
      </c>
      <c r="C43" s="91" t="s">
        <v>307</v>
      </c>
      <c r="D43" s="91" t="s">
        <v>308</v>
      </c>
    </row>
    <row r="46" ht="12.75">
      <c r="A46" t="s">
        <v>54</v>
      </c>
    </row>
    <row r="47" spans="1:4" ht="12.75">
      <c r="A47" s="91" t="s">
        <v>116</v>
      </c>
      <c r="B47" s="91" t="s">
        <v>239</v>
      </c>
      <c r="C47" s="94" t="s">
        <v>240</v>
      </c>
      <c r="D47" s="91" t="s">
        <v>241</v>
      </c>
    </row>
    <row r="52" ht="12.75">
      <c r="A52" s="91" t="s">
        <v>61</v>
      </c>
    </row>
    <row r="53" spans="1:5" ht="12.75">
      <c r="A53" s="91" t="s">
        <v>116</v>
      </c>
      <c r="B53" s="91" t="s">
        <v>253</v>
      </c>
      <c r="C53" s="91" t="s">
        <v>254</v>
      </c>
      <c r="D53" s="91" t="s">
        <v>255</v>
      </c>
      <c r="E53" s="91" t="s">
        <v>256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0.7109375" style="57" customWidth="1"/>
    <col min="2" max="2" width="3.7109375" style="57" customWidth="1"/>
    <col min="3" max="3" width="16.57421875" style="57" customWidth="1"/>
    <col min="4" max="4" width="3.7109375" style="57" customWidth="1"/>
    <col min="5" max="5" width="16.57421875" style="57" customWidth="1"/>
    <col min="6" max="6" width="9.421875" style="57" customWidth="1"/>
    <col min="7" max="7" width="9.140625" style="57" customWidth="1"/>
    <col min="8" max="8" width="19.7109375" style="57" customWidth="1"/>
    <col min="9" max="9" width="20.28125" style="57" customWidth="1"/>
    <col min="10" max="16384" width="9.140625" style="57" customWidth="1"/>
  </cols>
  <sheetData>
    <row r="2" ht="14.25"/>
    <row r="3" spans="3:4" ht="15">
      <c r="C3" s="58" t="s">
        <v>12</v>
      </c>
      <c r="D3" s="59">
        <v>11</v>
      </c>
    </row>
    <row r="4" ht="14.25">
      <c r="C4" s="60" t="s">
        <v>16</v>
      </c>
    </row>
    <row r="5" ht="14.25">
      <c r="C5" s="61" t="s">
        <v>97</v>
      </c>
    </row>
    <row r="6" spans="1:8" ht="15">
      <c r="A6" s="62"/>
      <c r="B6" s="63"/>
      <c r="C6" s="61" t="s">
        <v>98</v>
      </c>
      <c r="E6" s="137" t="str">
        <f>IF(AND(D3=0,D10=0),"W-2",IF(D3&gt;D10,C3,C10))</f>
        <v>Phipps</v>
      </c>
      <c r="F6" s="137"/>
      <c r="G6" s="137"/>
      <c r="H6" s="59">
        <v>9</v>
      </c>
    </row>
    <row r="7" spans="1:7" ht="15">
      <c r="A7" s="62"/>
      <c r="B7" s="63"/>
      <c r="C7" s="61" t="s">
        <v>99</v>
      </c>
      <c r="D7" s="64"/>
      <c r="E7" s="65"/>
      <c r="F7" s="65"/>
      <c r="G7" s="60" t="s">
        <v>16</v>
      </c>
    </row>
    <row r="8" spans="1:7" ht="15">
      <c r="A8" s="62" t="s">
        <v>41</v>
      </c>
      <c r="B8" s="66">
        <v>2</v>
      </c>
      <c r="C8" s="61"/>
      <c r="F8" s="67"/>
      <c r="G8" s="61"/>
    </row>
    <row r="9" spans="1:7" ht="15">
      <c r="A9" s="68" t="s">
        <v>16</v>
      </c>
      <c r="B9" s="67"/>
      <c r="C9" s="61"/>
      <c r="F9" s="67"/>
      <c r="G9" s="61"/>
    </row>
    <row r="10" spans="1:7" ht="15">
      <c r="A10" s="61" t="s">
        <v>100</v>
      </c>
      <c r="B10" s="69"/>
      <c r="C10" s="70" t="str">
        <f>IF(AND(B8=0,B12=0),"W-1",(IF(B8&gt;B12,A8,A12)))</f>
        <v>Okeeheelee</v>
      </c>
      <c r="D10" s="59">
        <v>5</v>
      </c>
      <c r="F10" s="135" t="s">
        <v>101</v>
      </c>
      <c r="G10" s="136"/>
    </row>
    <row r="11" spans="1:7" ht="14.25">
      <c r="A11" s="71" t="s">
        <v>102</v>
      </c>
      <c r="C11" s="72"/>
      <c r="F11" s="135" t="s">
        <v>103</v>
      </c>
      <c r="G11" s="136"/>
    </row>
    <row r="12" spans="1:9" ht="15.75" thickBot="1">
      <c r="A12" s="70" t="s">
        <v>15</v>
      </c>
      <c r="B12" s="59">
        <v>19</v>
      </c>
      <c r="F12" s="67"/>
      <c r="G12" s="61" t="s">
        <v>35</v>
      </c>
      <c r="H12" s="58" t="str">
        <f>IF(AND(H6=0,H18=0),"W-4",IF(H6&gt;H18,E6,F18))</f>
        <v>Phipps</v>
      </c>
      <c r="I12" s="59">
        <v>0</v>
      </c>
    </row>
    <row r="13" spans="6:8" ht="14.25">
      <c r="F13" s="67"/>
      <c r="G13" s="61"/>
      <c r="H13" s="73" t="s">
        <v>7</v>
      </c>
    </row>
    <row r="14" spans="6:8" ht="14.25">
      <c r="F14" s="67"/>
      <c r="G14" s="61"/>
      <c r="H14" s="74" t="s">
        <v>104</v>
      </c>
    </row>
    <row r="15" spans="6:8" ht="14.25">
      <c r="F15" s="67"/>
      <c r="G15" s="61"/>
      <c r="H15" s="74" t="s">
        <v>31</v>
      </c>
    </row>
    <row r="16" spans="4:8" ht="15">
      <c r="D16" s="137" t="str">
        <f>IF(AND(B8=0,B12=0),"L-1",IF(B8&gt;B12,A12,A8))</f>
        <v>Royal Palm Beach</v>
      </c>
      <c r="E16" s="137"/>
      <c r="F16" s="66">
        <v>0</v>
      </c>
      <c r="G16" s="61"/>
      <c r="H16" s="74" t="s">
        <v>9</v>
      </c>
    </row>
    <row r="17" spans="4:9" ht="15.75" thickBot="1">
      <c r="D17" s="65"/>
      <c r="E17" s="60" t="s">
        <v>16</v>
      </c>
      <c r="F17" s="63"/>
      <c r="G17" s="61"/>
      <c r="H17" s="75" t="s">
        <v>33</v>
      </c>
      <c r="I17" s="58" t="s">
        <v>12</v>
      </c>
    </row>
    <row r="18" spans="4:9" ht="15">
      <c r="D18" s="135" t="s">
        <v>101</v>
      </c>
      <c r="E18" s="136"/>
      <c r="F18" s="139" t="str">
        <f>IF(AND(F16=0,F20=0),"W-3",IF(F16&gt;F20,D16,D20))</f>
        <v>Okeeheelee</v>
      </c>
      <c r="G18" s="138"/>
      <c r="H18" s="76">
        <v>8</v>
      </c>
      <c r="I18" s="77" t="s">
        <v>8</v>
      </c>
    </row>
    <row r="19" spans="4:8" ht="14.25">
      <c r="D19" s="135" t="s">
        <v>105</v>
      </c>
      <c r="E19" s="136"/>
      <c r="F19" s="78"/>
      <c r="H19" s="79"/>
    </row>
    <row r="20" spans="4:8" ht="15">
      <c r="D20" s="137" t="str">
        <f>IF(AND(D3=0,D10=0),"L-2",IF(D3&gt;D10,C10,C3))</f>
        <v>Okeeheelee</v>
      </c>
      <c r="E20" s="138"/>
      <c r="F20" s="59">
        <v>12</v>
      </c>
      <c r="H20" s="79"/>
    </row>
    <row r="21" ht="14.25">
      <c r="H21" s="79"/>
    </row>
    <row r="22" spans="4:9" ht="15">
      <c r="D22" s="59"/>
      <c r="H22" s="80">
        <f>IF(AND(H6=0,H18=0),"",IF(H6&gt;H18,"",E6))</f>
      </c>
      <c r="I22" s="59">
        <v>0</v>
      </c>
    </row>
    <row r="23" ht="14.25">
      <c r="H23" s="81" t="s">
        <v>106</v>
      </c>
    </row>
    <row r="24" ht="14.25">
      <c r="H24" s="81" t="s">
        <v>5</v>
      </c>
    </row>
  </sheetData>
  <sheetProtection/>
  <mergeCells count="8">
    <mergeCell ref="D19:E19"/>
    <mergeCell ref="D20:E20"/>
    <mergeCell ref="E6:G6"/>
    <mergeCell ref="F10:G10"/>
    <mergeCell ref="F11:G11"/>
    <mergeCell ref="D16:E16"/>
    <mergeCell ref="D18:E18"/>
    <mergeCell ref="F18:G18"/>
  </mergeCells>
  <printOptions/>
  <pageMargins left="0.25" right="0.25" top="0.5" bottom="0.5" header="0.3" footer="0.3"/>
  <pageSetup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124</v>
      </c>
    </row>
    <row r="2" ht="12.75">
      <c r="A2" t="s">
        <v>15</v>
      </c>
    </row>
    <row r="3" spans="1:2" ht="12.75">
      <c r="A3" t="s">
        <v>115</v>
      </c>
      <c r="B3" s="93" t="s">
        <v>196</v>
      </c>
    </row>
    <row r="4" spans="1:4" ht="12.75">
      <c r="A4" s="91" t="s">
        <v>257</v>
      </c>
      <c r="B4" s="93" t="s">
        <v>261</v>
      </c>
      <c r="C4" s="91" t="s">
        <v>262</v>
      </c>
      <c r="D4" s="91" t="s">
        <v>263</v>
      </c>
    </row>
    <row r="8" ht="12.75">
      <c r="A8" t="s">
        <v>132</v>
      </c>
    </row>
    <row r="9" spans="1:4" ht="12.75">
      <c r="A9" t="s">
        <v>115</v>
      </c>
      <c r="B9" s="94" t="s">
        <v>197</v>
      </c>
      <c r="C9" s="94" t="s">
        <v>198</v>
      </c>
      <c r="D9" s="91" t="s">
        <v>199</v>
      </c>
    </row>
    <row r="14" ht="12.75">
      <c r="A14" s="91" t="s">
        <v>12</v>
      </c>
    </row>
    <row r="15" spans="1:4" ht="12.75">
      <c r="A15" s="91" t="s">
        <v>257</v>
      </c>
      <c r="B15" s="92" t="s">
        <v>258</v>
      </c>
      <c r="C15" s="91" t="s">
        <v>259</v>
      </c>
      <c r="D15" s="91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20.7109375" style="57" customWidth="1"/>
    <col min="2" max="2" width="3.7109375" style="57" customWidth="1"/>
    <col min="3" max="3" width="16.57421875" style="57" customWidth="1"/>
    <col min="4" max="4" width="3.7109375" style="57" customWidth="1"/>
    <col min="5" max="5" width="16.57421875" style="57" customWidth="1"/>
    <col min="6" max="6" width="9.421875" style="57" customWidth="1"/>
    <col min="7" max="7" width="9.140625" style="57" customWidth="1"/>
    <col min="8" max="8" width="19.7109375" style="57" customWidth="1"/>
    <col min="9" max="9" width="20.28125" style="57" customWidth="1"/>
    <col min="10" max="16384" width="9.140625" style="57" customWidth="1"/>
  </cols>
  <sheetData>
    <row r="2" ht="14.25"/>
    <row r="3" spans="3:4" ht="15">
      <c r="C3" s="58" t="s">
        <v>40</v>
      </c>
      <c r="D3" s="59">
        <v>3</v>
      </c>
    </row>
    <row r="4" ht="14.25">
      <c r="C4" s="60"/>
    </row>
    <row r="5" ht="14.25">
      <c r="C5" s="71" t="s">
        <v>97</v>
      </c>
    </row>
    <row r="6" spans="1:8" ht="15">
      <c r="A6" s="62"/>
      <c r="B6" s="63"/>
      <c r="C6" s="61" t="s">
        <v>98</v>
      </c>
      <c r="E6" s="137" t="str">
        <f>IF(AND(D3=0,D10=0),"W-2",IF(D3&gt;D10,C3,C10))</f>
        <v>Weston</v>
      </c>
      <c r="F6" s="137"/>
      <c r="G6" s="137"/>
      <c r="H6" s="59">
        <v>14</v>
      </c>
    </row>
    <row r="7" spans="1:7" ht="15">
      <c r="A7" s="62"/>
      <c r="B7" s="63"/>
      <c r="C7" s="71" t="s">
        <v>107</v>
      </c>
      <c r="D7" s="64"/>
      <c r="E7" s="65"/>
      <c r="F7" s="65"/>
      <c r="G7" s="60" t="s">
        <v>16</v>
      </c>
    </row>
    <row r="8" spans="1:7" ht="15">
      <c r="A8" s="62" t="s">
        <v>41</v>
      </c>
      <c r="B8" s="66">
        <v>4</v>
      </c>
      <c r="C8" s="61"/>
      <c r="F8" s="67"/>
      <c r="G8" s="61"/>
    </row>
    <row r="9" spans="1:7" ht="15">
      <c r="A9" s="68" t="s">
        <v>16</v>
      </c>
      <c r="B9" s="67"/>
      <c r="C9" s="61"/>
      <c r="F9" s="135" t="s">
        <v>101</v>
      </c>
      <c r="G9" s="136"/>
    </row>
    <row r="10" spans="1:7" ht="15">
      <c r="A10" s="61" t="s">
        <v>100</v>
      </c>
      <c r="B10" s="69"/>
      <c r="C10" s="70" t="str">
        <f>IF(AND(B8=0,B12=0),"W-1",(IF(B8&gt;B12,A8,A12)))</f>
        <v>Weston</v>
      </c>
      <c r="D10" s="59">
        <v>13</v>
      </c>
      <c r="E10"/>
      <c r="F10" s="135" t="s">
        <v>108</v>
      </c>
      <c r="G10" s="136"/>
    </row>
    <row r="11" spans="1:7" ht="14.25">
      <c r="A11" s="71" t="s">
        <v>109</v>
      </c>
      <c r="C11" s="72" t="s">
        <v>16</v>
      </c>
      <c r="F11" s="67"/>
      <c r="G11" s="61"/>
    </row>
    <row r="12" spans="1:9" ht="15.75" thickBot="1">
      <c r="A12" s="70" t="s">
        <v>61</v>
      </c>
      <c r="B12" s="59">
        <v>15</v>
      </c>
      <c r="F12" s="67"/>
      <c r="G12" s="61" t="s">
        <v>35</v>
      </c>
      <c r="H12" s="58" t="str">
        <f>IF(AND(H6=0,H18=0),"W-4",IF(H6&gt;H18,E6,F18))</f>
        <v>Weston</v>
      </c>
      <c r="I12" s="59">
        <v>0</v>
      </c>
    </row>
    <row r="13" spans="6:8" ht="14.25">
      <c r="F13" s="67"/>
      <c r="G13" s="61"/>
      <c r="H13" s="73" t="s">
        <v>7</v>
      </c>
    </row>
    <row r="14" spans="6:8" ht="14.25">
      <c r="F14" s="67"/>
      <c r="G14" s="61"/>
      <c r="H14" s="74" t="s">
        <v>104</v>
      </c>
    </row>
    <row r="15" spans="6:8" ht="14.25">
      <c r="F15" s="67"/>
      <c r="G15" s="61"/>
      <c r="H15" s="74" t="s">
        <v>31</v>
      </c>
    </row>
    <row r="16" spans="4:8" ht="15">
      <c r="D16" s="137" t="str">
        <f>IF(AND(B8=0,B12=0),"L-1",IF(B8&gt;B12,A12,A8))</f>
        <v>Royal Palm Beach</v>
      </c>
      <c r="E16" s="137"/>
      <c r="F16" s="66">
        <v>6</v>
      </c>
      <c r="G16" s="61"/>
      <c r="H16" s="74" t="s">
        <v>9</v>
      </c>
    </row>
    <row r="17" spans="4:9" ht="15.75" thickBot="1">
      <c r="D17" s="65"/>
      <c r="E17" s="60"/>
      <c r="F17" s="63"/>
      <c r="G17" s="61"/>
      <c r="H17" s="75" t="s">
        <v>33</v>
      </c>
      <c r="I17" s="58" t="s">
        <v>61</v>
      </c>
    </row>
    <row r="18" spans="4:9" ht="15">
      <c r="D18" s="135" t="s">
        <v>101</v>
      </c>
      <c r="E18" s="136"/>
      <c r="F18" s="139" t="str">
        <f>IF(AND(F16=0,F20=0),"W-3",IF(F16&gt;F20,D16,D20))</f>
        <v>Royal Palm Beach</v>
      </c>
      <c r="G18" s="138"/>
      <c r="H18" s="76">
        <v>4</v>
      </c>
      <c r="I18" s="77" t="s">
        <v>8</v>
      </c>
    </row>
    <row r="19" spans="4:8" ht="14.25">
      <c r="D19" s="135" t="s">
        <v>110</v>
      </c>
      <c r="E19" s="136"/>
      <c r="F19" s="78"/>
      <c r="H19" s="79"/>
    </row>
    <row r="20" spans="4:8" ht="15">
      <c r="D20" s="137" t="str">
        <f>IF(AND(D3=0,D10=0),"L-2",IF(D3&gt;D10,C10,C3))</f>
        <v>Pembroke Lakes</v>
      </c>
      <c r="E20" s="138"/>
      <c r="F20" s="59">
        <v>3</v>
      </c>
      <c r="H20" s="79"/>
    </row>
    <row r="21" spans="5:8" ht="14.25">
      <c r="E21" s="72" t="s">
        <v>16</v>
      </c>
      <c r="H21" s="79"/>
    </row>
    <row r="22" spans="4:9" ht="15">
      <c r="D22" s="59"/>
      <c r="H22" s="80">
        <f>IF(AND(H6=0,H18=0),"",IF(H6&gt;H18,"",E6))</f>
      </c>
      <c r="I22" s="59">
        <v>0</v>
      </c>
    </row>
    <row r="23" ht="14.25">
      <c r="H23" s="81" t="s">
        <v>106</v>
      </c>
    </row>
    <row r="24" ht="14.25">
      <c r="H24" s="81" t="s">
        <v>5</v>
      </c>
    </row>
  </sheetData>
  <sheetProtection/>
  <mergeCells count="8">
    <mergeCell ref="D19:E19"/>
    <mergeCell ref="D20:E20"/>
    <mergeCell ref="E6:G6"/>
    <mergeCell ref="F9:G9"/>
    <mergeCell ref="F10:G10"/>
    <mergeCell ref="D16:E16"/>
    <mergeCell ref="D18:E18"/>
    <mergeCell ref="F18:G18"/>
  </mergeCells>
  <printOptions/>
  <pageMargins left="0.25" right="0.25" top="0.5" bottom="0.5" header="0.3" footer="0.3"/>
  <pageSetup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126</v>
      </c>
    </row>
    <row r="2" ht="12.75">
      <c r="A2" t="s">
        <v>61</v>
      </c>
    </row>
    <row r="3" spans="1:5" ht="12.75">
      <c r="A3" t="s">
        <v>115</v>
      </c>
      <c r="B3" s="94" t="s">
        <v>206</v>
      </c>
      <c r="C3" s="91" t="s">
        <v>207</v>
      </c>
      <c r="D3" s="91" t="s">
        <v>208</v>
      </c>
      <c r="E3" s="91"/>
    </row>
    <row r="4" spans="1:2" ht="12.75">
      <c r="A4" s="91" t="s">
        <v>116</v>
      </c>
      <c r="B4" s="93" t="s">
        <v>264</v>
      </c>
    </row>
    <row r="7" ht="12.75">
      <c r="A7" t="s">
        <v>132</v>
      </c>
    </row>
    <row r="8" spans="1:7" ht="12.75">
      <c r="A8" t="s">
        <v>115</v>
      </c>
      <c r="B8" s="93" t="s">
        <v>201</v>
      </c>
      <c r="C8" s="91" t="s">
        <v>202</v>
      </c>
      <c r="D8" s="91" t="s">
        <v>200</v>
      </c>
      <c r="E8" s="91" t="s">
        <v>203</v>
      </c>
      <c r="F8" s="91" t="s">
        <v>204</v>
      </c>
      <c r="G8" s="91" t="s">
        <v>205</v>
      </c>
    </row>
    <row r="9" spans="1:7" ht="12.75">
      <c r="A9" s="91" t="s">
        <v>116</v>
      </c>
      <c r="F9" s="91"/>
      <c r="G9" s="91"/>
    </row>
    <row r="12" ht="12.75">
      <c r="A12" s="91" t="s">
        <v>40</v>
      </c>
    </row>
    <row r="13" spans="1:4" ht="12.75">
      <c r="A13" s="91" t="s">
        <v>116</v>
      </c>
      <c r="B13" s="91" t="s">
        <v>265</v>
      </c>
      <c r="C13" s="91" t="s">
        <v>266</v>
      </c>
      <c r="D13" s="91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9.140625" style="82" customWidth="1"/>
    <col min="5" max="5" width="10.57421875" style="83" bestFit="1" customWidth="1"/>
    <col min="6" max="16384" width="9.140625" style="82" customWidth="1"/>
  </cols>
  <sheetData>
    <row r="1" spans="1:5" ht="12.75">
      <c r="A1" s="82" t="s">
        <v>111</v>
      </c>
      <c r="B1" s="82" t="s">
        <v>114</v>
      </c>
      <c r="C1" s="82" t="s">
        <v>118</v>
      </c>
      <c r="D1" s="82" t="s">
        <v>112</v>
      </c>
      <c r="E1" s="83" t="s">
        <v>113</v>
      </c>
    </row>
    <row r="2" spans="1:5" ht="12.75">
      <c r="A2" s="82" t="s">
        <v>115</v>
      </c>
      <c r="B2" s="84">
        <v>43629</v>
      </c>
      <c r="C2" s="87" t="s">
        <v>126</v>
      </c>
      <c r="D2" s="82">
        <v>1</v>
      </c>
      <c r="E2" s="83">
        <v>0.7708333333333334</v>
      </c>
    </row>
    <row r="3" spans="1:5" ht="12.75">
      <c r="A3" s="82" t="s">
        <v>115</v>
      </c>
      <c r="B3" s="84">
        <v>43629</v>
      </c>
      <c r="C3" s="87" t="s">
        <v>124</v>
      </c>
      <c r="D3" s="82">
        <v>2</v>
      </c>
      <c r="E3" s="83">
        <v>0.7708333333333334</v>
      </c>
    </row>
    <row r="4" spans="1:5" ht="12.75">
      <c r="A4" s="82" t="s">
        <v>115</v>
      </c>
      <c r="B4" s="84">
        <v>43629</v>
      </c>
      <c r="C4" s="87" t="s">
        <v>122</v>
      </c>
      <c r="D4" s="82">
        <v>3</v>
      </c>
      <c r="E4" s="83">
        <v>0.75</v>
      </c>
    </row>
    <row r="5" spans="1:5" ht="12.75">
      <c r="A5" s="82" t="s">
        <v>115</v>
      </c>
      <c r="B5" s="84">
        <v>43629</v>
      </c>
      <c r="C5" s="87" t="s">
        <v>122</v>
      </c>
      <c r="D5" s="82">
        <v>3</v>
      </c>
      <c r="E5" s="83">
        <v>0.8333333333333334</v>
      </c>
    </row>
    <row r="6" spans="1:5" ht="12.75">
      <c r="A6" s="82" t="s">
        <v>115</v>
      </c>
      <c r="B6" s="84">
        <v>43629</v>
      </c>
      <c r="C6" s="87" t="s">
        <v>122</v>
      </c>
      <c r="D6" s="82">
        <v>4</v>
      </c>
      <c r="E6" s="83">
        <v>0.75</v>
      </c>
    </row>
    <row r="7" spans="1:5" ht="12.75">
      <c r="A7" s="82" t="s">
        <v>115</v>
      </c>
      <c r="B7" s="84">
        <v>43629</v>
      </c>
      <c r="C7" s="87" t="s">
        <v>123</v>
      </c>
      <c r="D7" s="82">
        <v>4</v>
      </c>
      <c r="E7" s="83">
        <v>0.8333333333333334</v>
      </c>
    </row>
    <row r="8" spans="1:5" ht="12.75">
      <c r="A8" s="82" t="s">
        <v>115</v>
      </c>
      <c r="B8" s="84">
        <v>43629</v>
      </c>
      <c r="C8" s="86" t="s">
        <v>121</v>
      </c>
      <c r="D8" s="82">
        <v>5</v>
      </c>
      <c r="E8" s="83">
        <v>0.7916666666666666</v>
      </c>
    </row>
    <row r="9" spans="1:5" ht="12.75">
      <c r="A9" s="82" t="s">
        <v>115</v>
      </c>
      <c r="B9" s="84">
        <v>43629</v>
      </c>
      <c r="C9" s="86" t="s">
        <v>121</v>
      </c>
      <c r="D9" s="82">
        <v>6</v>
      </c>
      <c r="E9" s="83">
        <v>0.75</v>
      </c>
    </row>
    <row r="10" spans="1:5" ht="12.75">
      <c r="A10" s="82" t="s">
        <v>115</v>
      </c>
      <c r="B10" s="84">
        <v>43629</v>
      </c>
      <c r="C10" s="86" t="s">
        <v>121</v>
      </c>
      <c r="D10" s="82">
        <v>6</v>
      </c>
      <c r="E10" s="83">
        <v>0.8333333333333334</v>
      </c>
    </row>
    <row r="11" spans="1:5" ht="12.75">
      <c r="A11" s="82" t="s">
        <v>115</v>
      </c>
      <c r="B11" s="84">
        <v>43629</v>
      </c>
      <c r="C11" s="84" t="s">
        <v>119</v>
      </c>
      <c r="D11" s="82">
        <v>7</v>
      </c>
      <c r="E11" s="83">
        <v>0.7708333333333334</v>
      </c>
    </row>
    <row r="12" spans="1:5" ht="12.75">
      <c r="A12" s="82" t="s">
        <v>115</v>
      </c>
      <c r="B12" s="84">
        <v>43629</v>
      </c>
      <c r="C12" s="84" t="s">
        <v>119</v>
      </c>
      <c r="D12" s="82">
        <v>8</v>
      </c>
      <c r="E12" s="83">
        <v>0.7708333333333334</v>
      </c>
    </row>
    <row r="14" spans="1:5" ht="12.75">
      <c r="A14" s="82" t="s">
        <v>116</v>
      </c>
      <c r="B14" s="84">
        <v>43630</v>
      </c>
      <c r="C14" s="87" t="s">
        <v>126</v>
      </c>
      <c r="D14" s="82">
        <v>1</v>
      </c>
      <c r="E14" s="83">
        <v>0.7708333333333334</v>
      </c>
    </row>
    <row r="15" spans="1:5" ht="12.75">
      <c r="A15" s="82" t="s">
        <v>116</v>
      </c>
      <c r="B15" s="84">
        <v>43630</v>
      </c>
      <c r="C15" s="87" t="s">
        <v>124</v>
      </c>
      <c r="D15" s="82">
        <v>2</v>
      </c>
      <c r="E15" s="83">
        <v>0.7708333333333334</v>
      </c>
    </row>
    <row r="16" spans="1:5" ht="12.75">
      <c r="A16" s="82" t="s">
        <v>116</v>
      </c>
      <c r="B16" s="84">
        <v>43630</v>
      </c>
      <c r="C16" s="87" t="s">
        <v>122</v>
      </c>
      <c r="D16" s="82">
        <v>3</v>
      </c>
      <c r="E16" s="83">
        <v>0.75</v>
      </c>
    </row>
    <row r="17" spans="1:5" ht="12.75">
      <c r="A17" s="82" t="s">
        <v>116</v>
      </c>
      <c r="B17" s="84">
        <v>43630</v>
      </c>
      <c r="C17" s="87" t="s">
        <v>122</v>
      </c>
      <c r="D17" s="82">
        <v>3</v>
      </c>
      <c r="E17" s="83">
        <v>0.8333333333333334</v>
      </c>
    </row>
    <row r="18" spans="1:5" ht="12.75">
      <c r="A18" s="82" t="s">
        <v>116</v>
      </c>
      <c r="B18" s="84">
        <v>43630</v>
      </c>
      <c r="C18" s="87" t="s">
        <v>122</v>
      </c>
      <c r="D18" s="82">
        <v>4</v>
      </c>
      <c r="E18" s="83">
        <v>0.75</v>
      </c>
    </row>
    <row r="19" spans="1:5" ht="12.75">
      <c r="A19" s="82" t="s">
        <v>116</v>
      </c>
      <c r="B19" s="84">
        <v>43630</v>
      </c>
      <c r="C19" s="87" t="s">
        <v>122</v>
      </c>
      <c r="D19" s="82">
        <v>4</v>
      </c>
      <c r="E19" s="83">
        <v>0.8333333333333334</v>
      </c>
    </row>
    <row r="20" spans="1:5" ht="12.75">
      <c r="A20" s="82" t="s">
        <v>116</v>
      </c>
      <c r="B20" s="84">
        <v>43630</v>
      </c>
      <c r="C20" s="87" t="s">
        <v>121</v>
      </c>
      <c r="D20" s="82">
        <v>5</v>
      </c>
      <c r="E20" s="89">
        <v>0.75</v>
      </c>
    </row>
    <row r="21" spans="1:5" ht="12.75">
      <c r="A21" s="82" t="s">
        <v>116</v>
      </c>
      <c r="B21" s="84">
        <v>43630</v>
      </c>
      <c r="C21" s="86" t="s">
        <v>121</v>
      </c>
      <c r="D21" s="82">
        <v>5</v>
      </c>
      <c r="E21" s="83">
        <v>0.8333333333333334</v>
      </c>
    </row>
    <row r="22" spans="1:5" ht="12.75">
      <c r="A22" s="82" t="s">
        <v>116</v>
      </c>
      <c r="B22" s="84">
        <v>43630</v>
      </c>
      <c r="C22" s="86" t="s">
        <v>121</v>
      </c>
      <c r="D22" s="82">
        <v>6</v>
      </c>
      <c r="E22" s="83">
        <v>0.75</v>
      </c>
    </row>
    <row r="23" spans="1:5" ht="12.75">
      <c r="A23" s="82" t="s">
        <v>116</v>
      </c>
      <c r="B23" s="84">
        <v>43630</v>
      </c>
      <c r="C23" s="86" t="s">
        <v>121</v>
      </c>
      <c r="D23" s="82">
        <v>6</v>
      </c>
      <c r="E23" s="83">
        <v>0.8333333333333334</v>
      </c>
    </row>
    <row r="24" spans="1:5" ht="12.75">
      <c r="A24" s="82" t="s">
        <v>116</v>
      </c>
      <c r="B24" s="84">
        <v>43630</v>
      </c>
      <c r="C24" s="84" t="s">
        <v>119</v>
      </c>
      <c r="D24" s="82">
        <v>7</v>
      </c>
      <c r="E24" s="85">
        <v>0.7916666666666666</v>
      </c>
    </row>
    <row r="25" spans="1:5" ht="12.75">
      <c r="A25" s="82" t="s">
        <v>116</v>
      </c>
      <c r="B25" s="84">
        <v>43630</v>
      </c>
      <c r="C25" s="84" t="s">
        <v>119</v>
      </c>
      <c r="D25" s="82">
        <v>8</v>
      </c>
      <c r="E25" s="83">
        <v>0.75</v>
      </c>
    </row>
    <row r="26" spans="1:5" ht="12.75">
      <c r="A26" s="82" t="s">
        <v>116</v>
      </c>
      <c r="B26" s="84">
        <v>43630</v>
      </c>
      <c r="C26" s="86" t="s">
        <v>121</v>
      </c>
      <c r="D26" s="82">
        <v>8</v>
      </c>
      <c r="E26" s="83">
        <v>0.8333333333333334</v>
      </c>
    </row>
    <row r="28" spans="1:5" ht="12.75">
      <c r="A28" s="82" t="s">
        <v>117</v>
      </c>
      <c r="B28" s="84">
        <v>43631</v>
      </c>
      <c r="C28" s="87" t="s">
        <v>126</v>
      </c>
      <c r="D28" s="82">
        <v>1</v>
      </c>
      <c r="E28" s="83">
        <v>0.3958333333333333</v>
      </c>
    </row>
    <row r="29" spans="1:5" ht="12.75">
      <c r="A29" s="82" t="s">
        <v>117</v>
      </c>
      <c r="B29" s="84">
        <v>43631</v>
      </c>
      <c r="C29" s="87" t="s">
        <v>126</v>
      </c>
      <c r="D29" s="82">
        <v>1</v>
      </c>
      <c r="E29" s="83">
        <v>0.5</v>
      </c>
    </row>
    <row r="30" spans="1:5" ht="12.75">
      <c r="A30" s="82" t="s">
        <v>117</v>
      </c>
      <c r="B30" s="84">
        <v>43631</v>
      </c>
      <c r="C30" s="87" t="s">
        <v>124</v>
      </c>
      <c r="D30" s="82">
        <v>2</v>
      </c>
      <c r="E30" s="83">
        <v>0.3958333333333333</v>
      </c>
    </row>
    <row r="31" spans="1:5" ht="12.75">
      <c r="A31" s="82" t="s">
        <v>117</v>
      </c>
      <c r="B31" s="84">
        <v>43631</v>
      </c>
      <c r="C31" s="87" t="s">
        <v>124</v>
      </c>
      <c r="D31" s="82">
        <v>2</v>
      </c>
      <c r="E31" s="83">
        <v>0.5</v>
      </c>
    </row>
    <row r="32" spans="1:5" ht="12.75">
      <c r="A32" s="82" t="s">
        <v>117</v>
      </c>
      <c r="B32" s="84">
        <v>43631</v>
      </c>
      <c r="C32" s="87" t="s">
        <v>122</v>
      </c>
      <c r="D32" s="82">
        <v>3</v>
      </c>
      <c r="E32" s="83">
        <v>0.375</v>
      </c>
    </row>
    <row r="33" spans="1:5" ht="12.75">
      <c r="A33" s="82" t="s">
        <v>117</v>
      </c>
      <c r="B33" s="84">
        <v>43631</v>
      </c>
      <c r="C33" s="87" t="s">
        <v>122</v>
      </c>
      <c r="D33" s="82">
        <v>3</v>
      </c>
      <c r="E33" s="83">
        <v>0.4583333333333333</v>
      </c>
    </row>
    <row r="34" spans="1:5" ht="12.75">
      <c r="A34" s="82" t="s">
        <v>117</v>
      </c>
      <c r="B34" s="84">
        <v>43631</v>
      </c>
      <c r="C34" s="87" t="s">
        <v>122</v>
      </c>
      <c r="D34" s="82">
        <v>3</v>
      </c>
      <c r="E34" s="83">
        <v>0.5416666666666666</v>
      </c>
    </row>
    <row r="35" spans="1:5" ht="12.75">
      <c r="A35" s="82" t="s">
        <v>117</v>
      </c>
      <c r="B35" s="84">
        <v>43631</v>
      </c>
      <c r="C35" s="87" t="s">
        <v>122</v>
      </c>
      <c r="D35" s="82">
        <v>4</v>
      </c>
      <c r="E35" s="83">
        <v>0.375</v>
      </c>
    </row>
    <row r="36" spans="1:5" ht="12.75">
      <c r="A36" s="82" t="s">
        <v>117</v>
      </c>
      <c r="B36" s="84">
        <v>43631</v>
      </c>
      <c r="C36" s="87" t="s">
        <v>122</v>
      </c>
      <c r="D36" s="82">
        <v>4</v>
      </c>
      <c r="E36" s="83">
        <v>0.4583333333333333</v>
      </c>
    </row>
    <row r="37" spans="1:5" ht="12.75">
      <c r="A37" s="82" t="s">
        <v>117</v>
      </c>
      <c r="B37" s="84">
        <v>43631</v>
      </c>
      <c r="C37" s="87" t="s">
        <v>122</v>
      </c>
      <c r="D37" s="82">
        <v>4</v>
      </c>
      <c r="E37" s="83">
        <v>0.5416666666666666</v>
      </c>
    </row>
    <row r="38" spans="1:5" ht="12.75">
      <c r="A38" s="82" t="s">
        <v>117</v>
      </c>
      <c r="B38" s="84">
        <v>43631</v>
      </c>
      <c r="C38" s="86" t="s">
        <v>121</v>
      </c>
      <c r="D38" s="82">
        <v>5</v>
      </c>
      <c r="E38" s="83">
        <v>0.375</v>
      </c>
    </row>
    <row r="39" spans="1:5" ht="12.75">
      <c r="A39" s="82" t="s">
        <v>117</v>
      </c>
      <c r="B39" s="84">
        <v>43631</v>
      </c>
      <c r="C39" s="86" t="s">
        <v>119</v>
      </c>
      <c r="D39" s="82">
        <v>5</v>
      </c>
      <c r="E39" s="83">
        <v>0.4583333333333333</v>
      </c>
    </row>
    <row r="40" spans="1:5" ht="12.75">
      <c r="A40" s="82" t="s">
        <v>117</v>
      </c>
      <c r="B40" s="84">
        <v>43631</v>
      </c>
      <c r="C40" s="86" t="s">
        <v>119</v>
      </c>
      <c r="D40" s="82">
        <v>5</v>
      </c>
      <c r="E40" s="83">
        <v>0.5416666666666666</v>
      </c>
    </row>
    <row r="41" spans="1:5" ht="12.75">
      <c r="A41" s="82" t="s">
        <v>117</v>
      </c>
      <c r="B41" s="84">
        <v>43631</v>
      </c>
      <c r="C41" s="86" t="s">
        <v>121</v>
      </c>
      <c r="D41" s="82">
        <v>6</v>
      </c>
      <c r="E41" s="83">
        <v>0.375</v>
      </c>
    </row>
    <row r="42" spans="1:5" ht="12.75">
      <c r="A42" s="82" t="s">
        <v>117</v>
      </c>
      <c r="B42" s="84">
        <v>43631</v>
      </c>
      <c r="C42" s="86" t="s">
        <v>121</v>
      </c>
      <c r="D42" s="82">
        <v>6</v>
      </c>
      <c r="E42" s="83">
        <v>0.4583333333333333</v>
      </c>
    </row>
    <row r="43" spans="1:5" ht="12.75">
      <c r="A43" s="82" t="s">
        <v>117</v>
      </c>
      <c r="B43" s="84">
        <v>43631</v>
      </c>
      <c r="C43" s="86" t="s">
        <v>121</v>
      </c>
      <c r="D43" s="82">
        <v>6</v>
      </c>
      <c r="E43" s="83">
        <v>0.5416666666666666</v>
      </c>
    </row>
    <row r="44" spans="1:5" ht="12.75">
      <c r="A44" s="82" t="s">
        <v>117</v>
      </c>
      <c r="B44" s="84">
        <v>43631</v>
      </c>
      <c r="C44" s="84" t="s">
        <v>119</v>
      </c>
      <c r="D44" s="82">
        <v>7</v>
      </c>
      <c r="E44" s="83">
        <v>0.375</v>
      </c>
    </row>
    <row r="45" spans="1:5" ht="12.75">
      <c r="A45" s="82" t="s">
        <v>117</v>
      </c>
      <c r="B45" s="84">
        <v>43631</v>
      </c>
      <c r="C45" s="84" t="s">
        <v>119</v>
      </c>
      <c r="D45" s="82">
        <v>8</v>
      </c>
      <c r="E45" s="83">
        <v>0.375</v>
      </c>
    </row>
    <row r="46" spans="1:2" ht="12.75">
      <c r="A46" s="82" t="s">
        <v>117</v>
      </c>
      <c r="B46" s="84">
        <v>43631</v>
      </c>
    </row>
    <row r="48" spans="1:5" ht="12.75">
      <c r="A48" s="87" t="s">
        <v>120</v>
      </c>
      <c r="B48" s="84">
        <v>43632</v>
      </c>
      <c r="C48" s="87" t="s">
        <v>126</v>
      </c>
      <c r="D48" s="82">
        <v>1</v>
      </c>
      <c r="E48" s="85" t="s">
        <v>125</v>
      </c>
    </row>
    <row r="49" spans="1:5" ht="12.75">
      <c r="A49" s="87" t="s">
        <v>120</v>
      </c>
      <c r="B49" s="84">
        <v>43632</v>
      </c>
      <c r="C49" s="87" t="s">
        <v>124</v>
      </c>
      <c r="D49" s="82">
        <v>1</v>
      </c>
      <c r="E49" s="85" t="s">
        <v>125</v>
      </c>
    </row>
    <row r="50" spans="1:5" ht="12.75">
      <c r="A50" s="87" t="s">
        <v>120</v>
      </c>
      <c r="B50" s="84">
        <v>43632</v>
      </c>
      <c r="C50" s="87" t="s">
        <v>122</v>
      </c>
      <c r="D50" s="82">
        <v>3</v>
      </c>
      <c r="E50" s="83">
        <v>0.375</v>
      </c>
    </row>
    <row r="51" spans="1:5" ht="12.75">
      <c r="A51" s="87" t="s">
        <v>120</v>
      </c>
      <c r="B51" s="84">
        <v>43632</v>
      </c>
      <c r="C51" s="87" t="s">
        <v>122</v>
      </c>
      <c r="D51" s="82">
        <v>4</v>
      </c>
      <c r="E51" s="83">
        <v>0.375</v>
      </c>
    </row>
    <row r="52" spans="1:5" ht="12.75">
      <c r="A52" s="87" t="s">
        <v>120</v>
      </c>
      <c r="B52" s="84">
        <v>43632</v>
      </c>
      <c r="C52" s="87" t="s">
        <v>122</v>
      </c>
      <c r="D52" s="82">
        <v>4</v>
      </c>
      <c r="E52" s="83">
        <v>0.4583333333333333</v>
      </c>
    </row>
    <row r="53" spans="1:5" ht="12.75">
      <c r="A53" s="87" t="s">
        <v>120</v>
      </c>
      <c r="B53" s="84">
        <v>43632</v>
      </c>
      <c r="C53" s="87" t="s">
        <v>121</v>
      </c>
      <c r="D53" s="82">
        <v>5</v>
      </c>
      <c r="E53" s="83">
        <v>0.375</v>
      </c>
    </row>
    <row r="54" spans="1:5" ht="12.75">
      <c r="A54" s="87" t="s">
        <v>120</v>
      </c>
      <c r="B54" s="84">
        <v>43632</v>
      </c>
      <c r="C54" s="87" t="s">
        <v>119</v>
      </c>
      <c r="D54" s="82">
        <v>5</v>
      </c>
      <c r="E54" s="85">
        <v>0.4583333333333333</v>
      </c>
    </row>
    <row r="55" spans="1:5" ht="12.75">
      <c r="A55" s="87" t="s">
        <v>120</v>
      </c>
      <c r="B55" s="84">
        <v>43632</v>
      </c>
      <c r="C55" s="86" t="s">
        <v>121</v>
      </c>
      <c r="D55" s="82">
        <v>6</v>
      </c>
      <c r="E55" s="83">
        <v>0.375</v>
      </c>
    </row>
    <row r="56" spans="1:5" ht="12.75">
      <c r="A56" s="87" t="s">
        <v>120</v>
      </c>
      <c r="B56" s="84">
        <v>43632</v>
      </c>
      <c r="C56" s="87" t="s">
        <v>121</v>
      </c>
      <c r="D56" s="82">
        <v>6</v>
      </c>
      <c r="E56" s="83">
        <v>0.4583333333333333</v>
      </c>
    </row>
    <row r="57" spans="1:2" ht="12.75">
      <c r="A57" s="87" t="s">
        <v>120</v>
      </c>
      <c r="B57" s="84">
        <v>43632</v>
      </c>
    </row>
    <row r="58" spans="1:5" ht="12.75">
      <c r="A58" s="87" t="s">
        <v>120</v>
      </c>
      <c r="B58" s="84">
        <v>43632</v>
      </c>
      <c r="C58" s="87" t="s">
        <v>119</v>
      </c>
      <c r="D58" s="88">
        <v>7</v>
      </c>
      <c r="E58" s="83">
        <v>0.375</v>
      </c>
    </row>
    <row r="59" spans="1:2" ht="12.75">
      <c r="A59" s="87" t="s">
        <v>120</v>
      </c>
      <c r="B59" s="84">
        <v>43632</v>
      </c>
    </row>
    <row r="60" spans="1:2" ht="12.75">
      <c r="A60" s="87" t="s">
        <v>120</v>
      </c>
      <c r="B60" s="84">
        <v>43632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A23" sqref="A23:IV23"/>
    </sheetView>
  </sheetViews>
  <sheetFormatPr defaultColWidth="9.140625" defaultRowHeight="12.75"/>
  <sheetData>
    <row r="1" ht="12.75">
      <c r="A1" t="s">
        <v>10</v>
      </c>
    </row>
    <row r="2" spans="1:6" ht="12.75">
      <c r="A2" t="s">
        <v>115</v>
      </c>
      <c r="B2" s="94" t="s">
        <v>146</v>
      </c>
      <c r="C2" s="94" t="s">
        <v>147</v>
      </c>
      <c r="D2" s="91" t="s">
        <v>148</v>
      </c>
      <c r="E2" s="91" t="s">
        <v>150</v>
      </c>
      <c r="F2" s="91" t="s">
        <v>149</v>
      </c>
    </row>
    <row r="3" spans="1:4" ht="12.75">
      <c r="A3" t="s">
        <v>116</v>
      </c>
      <c r="B3" s="95" t="s">
        <v>213</v>
      </c>
      <c r="C3" s="95" t="s">
        <v>214</v>
      </c>
      <c r="D3" t="s">
        <v>215</v>
      </c>
    </row>
    <row r="5" ht="12.75">
      <c r="A5" t="s">
        <v>11</v>
      </c>
    </row>
    <row r="6" spans="1:4" ht="12.75">
      <c r="A6" t="s">
        <v>115</v>
      </c>
      <c r="B6" s="94" t="s">
        <v>152</v>
      </c>
      <c r="C6" s="94" t="s">
        <v>151</v>
      </c>
      <c r="D6" s="91" t="s">
        <v>153</v>
      </c>
    </row>
    <row r="10" spans="1:6" ht="16.5">
      <c r="A10" t="s">
        <v>12</v>
      </c>
      <c r="F10" s="90"/>
    </row>
    <row r="11" spans="1:6" ht="16.5">
      <c r="A11" s="91" t="s">
        <v>115</v>
      </c>
      <c r="B11" s="94" t="s">
        <v>154</v>
      </c>
      <c r="C11" s="91" t="s">
        <v>155</v>
      </c>
      <c r="D11" s="91" t="s">
        <v>156</v>
      </c>
      <c r="F11" s="90"/>
    </row>
    <row r="12" spans="1:6" ht="16.5">
      <c r="A12" t="s">
        <v>116</v>
      </c>
      <c r="B12" s="95" t="s">
        <v>216</v>
      </c>
      <c r="C12" s="95" t="s">
        <v>217</v>
      </c>
      <c r="D12" s="95" t="s">
        <v>218</v>
      </c>
      <c r="F12" s="90"/>
    </row>
    <row r="13" spans="2:6" ht="16.5">
      <c r="B13" s="95"/>
      <c r="C13" s="95"/>
      <c r="D13" s="95"/>
      <c r="F13" s="90"/>
    </row>
    <row r="15" ht="12.75">
      <c r="A15" s="99" t="s">
        <v>13</v>
      </c>
    </row>
    <row r="16" spans="1:4" ht="12.75">
      <c r="A16" t="s">
        <v>115</v>
      </c>
      <c r="B16" s="94" t="s">
        <v>143</v>
      </c>
      <c r="C16" s="91" t="s">
        <v>144</v>
      </c>
      <c r="D16" s="91" t="s">
        <v>145</v>
      </c>
    </row>
    <row r="17" spans="1:5" ht="12.75">
      <c r="A17" t="s">
        <v>117</v>
      </c>
      <c r="B17" s="97" t="s">
        <v>272</v>
      </c>
      <c r="C17" s="91" t="s">
        <v>273</v>
      </c>
      <c r="D17" s="92" t="s">
        <v>274</v>
      </c>
      <c r="E17" s="91" t="s">
        <v>275</v>
      </c>
    </row>
    <row r="20" ht="12.75">
      <c r="A20" s="99" t="s">
        <v>14</v>
      </c>
    </row>
    <row r="21" spans="1:4" ht="12.75">
      <c r="A21" t="s">
        <v>116</v>
      </c>
      <c r="B21" t="s">
        <v>210</v>
      </c>
      <c r="C21" t="s">
        <v>211</v>
      </c>
      <c r="D21" t="s">
        <v>212</v>
      </c>
    </row>
    <row r="22" spans="1:3" ht="12.75">
      <c r="A22" t="s">
        <v>117</v>
      </c>
      <c r="B22" t="s">
        <v>270</v>
      </c>
      <c r="C22" t="s">
        <v>271</v>
      </c>
    </row>
    <row r="24" ht="12.75">
      <c r="A24" s="95"/>
    </row>
    <row r="25" ht="12.75">
      <c r="A25" s="99" t="s">
        <v>15</v>
      </c>
    </row>
    <row r="26" spans="1:3" ht="12.75">
      <c r="A26" t="s">
        <v>116</v>
      </c>
      <c r="B26" t="s">
        <v>219</v>
      </c>
      <c r="C26" t="s">
        <v>220</v>
      </c>
    </row>
    <row r="27" spans="1:5" ht="12.75">
      <c r="A27" t="s">
        <v>117</v>
      </c>
      <c r="B27" s="98" t="s">
        <v>268</v>
      </c>
      <c r="C27" s="98" t="s">
        <v>269</v>
      </c>
      <c r="D27" s="91"/>
      <c r="E27" s="9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8">
      <selection activeCell="H20" sqref="H20"/>
    </sheetView>
  </sheetViews>
  <sheetFormatPr defaultColWidth="9.140625" defaultRowHeight="12.75"/>
  <cols>
    <col min="1" max="1" width="18.140625" style="3" customWidth="1"/>
    <col min="2" max="2" width="4.00390625" style="19" customWidth="1"/>
    <col min="3" max="3" width="3.28125" style="3" customWidth="1"/>
    <col min="4" max="4" width="18.00390625" style="3" customWidth="1"/>
    <col min="5" max="5" width="3.7109375" style="19" customWidth="1"/>
    <col min="6" max="6" width="13.28125" style="3" customWidth="1"/>
    <col min="7" max="7" width="3.7109375" style="19" customWidth="1"/>
    <col min="8" max="8" width="13.28125" style="3" customWidth="1"/>
    <col min="9" max="9" width="9.421875" style="3" customWidth="1"/>
    <col min="10" max="10" width="9.140625" style="3" customWidth="1"/>
    <col min="11" max="11" width="19.57421875" style="3" customWidth="1"/>
    <col min="12" max="12" width="17.28125" style="3" customWidth="1"/>
    <col min="13" max="16384" width="9.140625" style="3" customWidth="1"/>
  </cols>
  <sheetData>
    <row r="1" spans="4:5" ht="16.5">
      <c r="D1" s="6" t="s">
        <v>47</v>
      </c>
      <c r="E1" s="44">
        <v>2</v>
      </c>
    </row>
    <row r="2" spans="4:5" ht="16.5">
      <c r="D2" s="54" t="s">
        <v>87</v>
      </c>
      <c r="E2" s="45"/>
    </row>
    <row r="3" spans="4:7" ht="16.5">
      <c r="D3" s="5" t="s">
        <v>1</v>
      </c>
      <c r="E3" s="117" t="str">
        <f>IF(AND(E1=0,E5=0),"W-2",IF(E1&gt;E5,D1,D5))</f>
        <v>Okeeheelee</v>
      </c>
      <c r="F3" s="118"/>
      <c r="G3" s="44">
        <v>7</v>
      </c>
    </row>
    <row r="4" spans="4:7" ht="16.5">
      <c r="D4" s="5" t="s">
        <v>84</v>
      </c>
      <c r="E4" s="46"/>
      <c r="F4" s="24"/>
      <c r="G4" s="45"/>
    </row>
    <row r="5" spans="4:7" ht="16.5">
      <c r="D5" s="17" t="s">
        <v>15</v>
      </c>
      <c r="E5" s="47">
        <v>11</v>
      </c>
      <c r="F5" s="20"/>
      <c r="G5" s="45"/>
    </row>
    <row r="6" spans="1:11" ht="16.5">
      <c r="A6" s="6" t="s">
        <v>53</v>
      </c>
      <c r="B6" s="44">
        <v>12</v>
      </c>
      <c r="D6" s="19"/>
      <c r="E6" s="48"/>
      <c r="F6" s="5" t="s">
        <v>34</v>
      </c>
      <c r="G6" s="45"/>
      <c r="H6" s="118" t="str">
        <f>IF(AND(G3=0,G10=0),"W-5",IF(G3&gt;G10,E3,E10))</f>
        <v>Okeeheelee</v>
      </c>
      <c r="I6" s="118"/>
      <c r="J6" s="118"/>
      <c r="K6" s="2"/>
    </row>
    <row r="7" spans="1:10" ht="16.5">
      <c r="A7" s="54" t="s">
        <v>17</v>
      </c>
      <c r="B7" s="45"/>
      <c r="D7" s="19"/>
      <c r="E7" s="101" t="s">
        <v>24</v>
      </c>
      <c r="F7" s="102"/>
      <c r="G7" s="46"/>
      <c r="H7" s="7"/>
      <c r="I7" s="127" t="s">
        <v>55</v>
      </c>
      <c r="J7" s="128"/>
    </row>
    <row r="8" spans="1:10" ht="16.5">
      <c r="A8" s="5" t="s">
        <v>0</v>
      </c>
      <c r="B8" s="45"/>
      <c r="D8" s="6" t="str">
        <f>IF(AND(B6=0,B10=0),"W-1",IF(B6&gt;B10,A6,A10))</f>
        <v>Phipps Barracuda</v>
      </c>
      <c r="E8" s="47">
        <v>13</v>
      </c>
      <c r="F8" s="20" t="s">
        <v>92</v>
      </c>
      <c r="G8" s="48"/>
      <c r="H8" s="14"/>
      <c r="I8" s="14"/>
      <c r="J8" s="20"/>
    </row>
    <row r="9" spans="1:10" ht="16.5">
      <c r="A9" s="55" t="s">
        <v>88</v>
      </c>
      <c r="B9" s="49"/>
      <c r="C9" s="7"/>
      <c r="D9" s="54" t="s">
        <v>19</v>
      </c>
      <c r="E9" s="48"/>
      <c r="F9" s="20"/>
      <c r="G9" s="48"/>
      <c r="H9" s="14"/>
      <c r="I9" s="14"/>
      <c r="J9" s="20"/>
    </row>
    <row r="10" spans="1:10" ht="16.5">
      <c r="A10" s="17" t="s">
        <v>40</v>
      </c>
      <c r="B10" s="44">
        <v>0</v>
      </c>
      <c r="C10" s="14"/>
      <c r="D10" s="5" t="s">
        <v>3</v>
      </c>
      <c r="E10" s="117" t="s">
        <v>209</v>
      </c>
      <c r="F10" s="120"/>
      <c r="G10" s="47">
        <v>3</v>
      </c>
      <c r="H10" s="14"/>
      <c r="I10" s="14"/>
      <c r="J10" s="20"/>
    </row>
    <row r="11" spans="1:10" ht="16.5">
      <c r="A11" s="19" t="s">
        <v>16</v>
      </c>
      <c r="C11" s="14"/>
      <c r="D11" s="5" t="s">
        <v>127</v>
      </c>
      <c r="E11" s="45"/>
      <c r="F11" s="19" t="s">
        <v>16</v>
      </c>
      <c r="G11" s="13"/>
      <c r="H11" s="14"/>
      <c r="I11" s="14"/>
      <c r="J11" s="20"/>
    </row>
    <row r="12" spans="3:12" ht="16.5">
      <c r="C12" s="50"/>
      <c r="D12" s="9" t="s">
        <v>54</v>
      </c>
      <c r="E12" s="44">
        <v>0</v>
      </c>
      <c r="G12" s="13"/>
      <c r="H12" s="14"/>
      <c r="I12" s="14"/>
      <c r="J12" s="13" t="s">
        <v>43</v>
      </c>
      <c r="K12" s="40"/>
      <c r="L12" s="10"/>
    </row>
    <row r="13" spans="4:12" ht="16.5">
      <c r="D13" s="19" t="s">
        <v>16</v>
      </c>
      <c r="G13" s="13"/>
      <c r="H13" s="14"/>
      <c r="I13" s="14"/>
      <c r="J13" s="14"/>
      <c r="K13" s="41"/>
      <c r="L13" s="14"/>
    </row>
    <row r="14" spans="7:12" ht="16.5">
      <c r="G14" s="13"/>
      <c r="H14" s="14"/>
      <c r="I14" s="14"/>
      <c r="J14" s="20"/>
      <c r="K14" s="42"/>
      <c r="L14" s="14"/>
    </row>
    <row r="15" spans="7:12" ht="16.5">
      <c r="G15" s="13"/>
      <c r="H15" s="14"/>
      <c r="I15" s="14"/>
      <c r="J15" s="20"/>
      <c r="K15" s="42"/>
      <c r="L15" s="14"/>
    </row>
    <row r="16" spans="7:12" ht="16.5">
      <c r="G16" s="13"/>
      <c r="H16" s="14"/>
      <c r="I16" s="14"/>
      <c r="J16" s="20"/>
      <c r="K16" s="14"/>
      <c r="L16" s="14"/>
    </row>
    <row r="17" spans="7:12" ht="16.5">
      <c r="G17" s="13"/>
      <c r="H17" s="14"/>
      <c r="I17" s="14"/>
      <c r="J17" s="20"/>
      <c r="K17" s="14"/>
      <c r="L17" s="14"/>
    </row>
    <row r="18" spans="3:12" ht="16.5">
      <c r="C18" s="51"/>
      <c r="D18" s="6" t="str">
        <f>IF(AND(E1=0,E5=0),"L-2",IF(E1&gt;E5,D5,D1))</f>
        <v>Jupiter</v>
      </c>
      <c r="E18" s="44">
        <v>12</v>
      </c>
      <c r="G18" s="117" t="s">
        <v>209</v>
      </c>
      <c r="H18" s="120"/>
      <c r="I18" s="10">
        <v>8</v>
      </c>
      <c r="J18" s="20"/>
      <c r="K18" s="42"/>
      <c r="L18" s="14"/>
    </row>
    <row r="19" spans="4:12" ht="16.5">
      <c r="D19" s="8" t="s">
        <v>22</v>
      </c>
      <c r="E19" s="45"/>
      <c r="G19" s="101" t="s">
        <v>24</v>
      </c>
      <c r="H19" s="102"/>
      <c r="I19" s="14"/>
      <c r="J19" s="20"/>
      <c r="K19" s="13"/>
      <c r="L19" s="43"/>
    </row>
    <row r="20" spans="4:12" ht="16.5">
      <c r="D20" s="5" t="s">
        <v>37</v>
      </c>
      <c r="E20" s="117" t="str">
        <f>IF(AND(E18=0,E22=0),"W-4",IF(E18&gt;E22,D18,D22))</f>
        <v>Pembroke Lakes</v>
      </c>
      <c r="F20" s="118"/>
      <c r="G20" s="47">
        <v>12</v>
      </c>
      <c r="H20" s="5" t="s">
        <v>309</v>
      </c>
      <c r="I20" s="117" t="str">
        <f>IF(AND(I18=0,I22=0),"W-7",IF(I18&gt;I22,G18,G22))</f>
        <v>Phipps  Barracuda</v>
      </c>
      <c r="J20" s="120"/>
      <c r="K20" s="10"/>
      <c r="L20" s="42"/>
    </row>
    <row r="21" spans="4:12" ht="16.5">
      <c r="D21" s="5" t="s">
        <v>128</v>
      </c>
      <c r="E21" s="46"/>
      <c r="F21" s="24"/>
      <c r="G21" s="107" t="s">
        <v>94</v>
      </c>
      <c r="H21" s="102"/>
      <c r="I21" s="129" t="s">
        <v>56</v>
      </c>
      <c r="J21" s="127"/>
      <c r="K21" s="14"/>
      <c r="L21" s="14"/>
    </row>
    <row r="22" spans="3:12" ht="16.5">
      <c r="C22" s="51"/>
      <c r="D22" s="17" t="str">
        <f>IF(AND(B6=0,B10=0),"L-1",IF(B6&gt;B10,A10,A6))</f>
        <v>Pembroke Lakes</v>
      </c>
      <c r="E22" s="47">
        <v>15</v>
      </c>
      <c r="F22" s="5" t="s">
        <v>44</v>
      </c>
      <c r="G22" s="117"/>
      <c r="H22" s="120"/>
      <c r="I22" s="2">
        <v>6</v>
      </c>
      <c r="K22" s="14"/>
      <c r="L22" s="14"/>
    </row>
    <row r="23" spans="5:12" ht="16.5">
      <c r="E23" s="101" t="s">
        <v>24</v>
      </c>
      <c r="F23" s="102"/>
      <c r="G23" s="45"/>
      <c r="H23" s="19" t="s">
        <v>16</v>
      </c>
      <c r="K23" s="14"/>
      <c r="L23" s="14"/>
    </row>
    <row r="24" spans="5:12" ht="16.5">
      <c r="E24" s="101" t="s">
        <v>93</v>
      </c>
      <c r="F24" s="102"/>
      <c r="G24" s="44"/>
      <c r="K24" s="43">
        <f>IF(AND(K6=0,K20=0),"",IF(K6&gt;K20,"",I20))</f>
      </c>
      <c r="L24" s="10"/>
    </row>
    <row r="25" spans="5:12" ht="16.5">
      <c r="E25" s="118" t="str">
        <f>IF(AND(E8=0,E12=0),"L-3",IF(E8&gt;E12,D12,B8))</f>
        <v>RPB Blue</v>
      </c>
      <c r="F25" s="120"/>
      <c r="G25" s="44">
        <v>5</v>
      </c>
      <c r="K25" s="51"/>
      <c r="L25" s="14"/>
    </row>
    <row r="26" spans="6:12" ht="16.5">
      <c r="F26" s="19" t="s">
        <v>16</v>
      </c>
      <c r="K26" s="51"/>
      <c r="L26" s="14"/>
    </row>
    <row r="27" ht="16.5">
      <c r="L27" s="14"/>
    </row>
  </sheetData>
  <sheetProtection/>
  <mergeCells count="15">
    <mergeCell ref="E3:F3"/>
    <mergeCell ref="H6:J6"/>
    <mergeCell ref="E10:F10"/>
    <mergeCell ref="G18:H18"/>
    <mergeCell ref="E20:F20"/>
    <mergeCell ref="I20:J20"/>
    <mergeCell ref="G22:H22"/>
    <mergeCell ref="E25:F25"/>
    <mergeCell ref="I7:J7"/>
    <mergeCell ref="I21:J21"/>
    <mergeCell ref="E7:F7"/>
    <mergeCell ref="E24:F24"/>
    <mergeCell ref="E23:F23"/>
    <mergeCell ref="G19:H19"/>
    <mergeCell ref="G21:H21"/>
  </mergeCells>
  <printOptions/>
  <pageMargins left="0.25" right="0.25" top="0.5" bottom="0.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6">
      <selection activeCell="N18" sqref="N7:BA18"/>
    </sheetView>
  </sheetViews>
  <sheetFormatPr defaultColWidth="9.140625" defaultRowHeight="12.75"/>
  <cols>
    <col min="1" max="1" width="19.7109375" style="3" customWidth="1"/>
    <col min="2" max="2" width="3.7109375" style="3" customWidth="1"/>
    <col min="3" max="3" width="16.57421875" style="3" customWidth="1"/>
    <col min="4" max="4" width="3.7109375" style="3" customWidth="1"/>
    <col min="5" max="5" width="16.57421875" style="3" customWidth="1"/>
    <col min="6" max="6" width="9.421875" style="3" customWidth="1"/>
    <col min="7" max="7" width="9.140625" style="3" customWidth="1"/>
    <col min="8" max="8" width="19.7109375" style="3" customWidth="1"/>
    <col min="9" max="9" width="20.28125" style="3" customWidth="1"/>
    <col min="10" max="16384" width="9.140625" style="3" customWidth="1"/>
  </cols>
  <sheetData>
    <row r="1" spans="1:2" ht="16.5">
      <c r="A1" s="1" t="s">
        <v>40</v>
      </c>
      <c r="B1" s="2">
        <v>7</v>
      </c>
    </row>
    <row r="2" ht="16.5">
      <c r="A2" s="54" t="s">
        <v>17</v>
      </c>
    </row>
    <row r="3" spans="1:4" ht="16.5">
      <c r="A3" s="5" t="s">
        <v>0</v>
      </c>
      <c r="C3" s="6" t="str">
        <f>IF(AND(B1=0,B5=0),"W-1",IF(B1&gt;B5,A1,A5))</f>
        <v>Pembroke Lakes</v>
      </c>
      <c r="D3" s="2">
        <v>0</v>
      </c>
    </row>
    <row r="4" spans="1:3" ht="16.5">
      <c r="A4" s="55" t="s">
        <v>66</v>
      </c>
      <c r="B4" s="7"/>
      <c r="C4" s="8" t="s">
        <v>16</v>
      </c>
    </row>
    <row r="5" spans="1:3" ht="16.5">
      <c r="A5" s="9" t="s">
        <v>41</v>
      </c>
      <c r="B5" s="10">
        <v>1</v>
      </c>
      <c r="C5" s="55" t="s">
        <v>19</v>
      </c>
    </row>
    <row r="6" spans="1:8" ht="16.5">
      <c r="A6" s="6" t="s">
        <v>16</v>
      </c>
      <c r="B6" s="11"/>
      <c r="C6" s="5" t="s">
        <v>32</v>
      </c>
      <c r="E6" s="118" t="str">
        <f>IF(AND(D3=0,D10=0),"W-3",IF(D3&gt;D10,C3,C10))</f>
        <v>Indian River</v>
      </c>
      <c r="F6" s="118"/>
      <c r="G6" s="118"/>
      <c r="H6" s="2"/>
    </row>
    <row r="7" spans="1:7" ht="16.5">
      <c r="A7" s="6"/>
      <c r="B7" s="11"/>
      <c r="C7" s="55" t="s">
        <v>65</v>
      </c>
      <c r="D7" s="12"/>
      <c r="E7" s="7"/>
      <c r="F7" s="127" t="s">
        <v>49</v>
      </c>
      <c r="G7" s="128"/>
    </row>
    <row r="8" spans="1:7" ht="16.5">
      <c r="A8" s="1" t="s">
        <v>14</v>
      </c>
      <c r="B8" s="10">
        <v>1</v>
      </c>
      <c r="C8" s="5"/>
      <c r="F8" s="14"/>
      <c r="G8" s="5"/>
    </row>
    <row r="9" spans="1:7" ht="16.5">
      <c r="A9" s="54" t="s">
        <v>17</v>
      </c>
      <c r="B9" s="14"/>
      <c r="C9" s="5"/>
      <c r="F9" s="14"/>
      <c r="G9" s="5"/>
    </row>
    <row r="10" spans="1:7" ht="16.5">
      <c r="A10" s="5" t="s">
        <v>1</v>
      </c>
      <c r="B10" s="16"/>
      <c r="C10" s="17" t="str">
        <f>IF(AND(B8=0,B12=0),"W-2",(IF(B8&gt;B12,A8,A12)))</f>
        <v>Indian River</v>
      </c>
      <c r="D10" s="2">
        <v>8</v>
      </c>
      <c r="F10" s="14"/>
      <c r="G10" s="5"/>
    </row>
    <row r="11" spans="1:7" ht="16.5">
      <c r="A11" s="55" t="s">
        <v>62</v>
      </c>
      <c r="F11" s="14"/>
      <c r="G11" s="5"/>
    </row>
    <row r="12" spans="1:9" ht="16.5">
      <c r="A12" s="9" t="s">
        <v>42</v>
      </c>
      <c r="B12" s="2">
        <v>11</v>
      </c>
      <c r="F12" s="14"/>
      <c r="G12" s="13"/>
      <c r="H12" s="40"/>
      <c r="I12" s="10"/>
    </row>
    <row r="13" spans="1:9" ht="16.5">
      <c r="A13" s="19" t="s">
        <v>16</v>
      </c>
      <c r="F13" s="14"/>
      <c r="G13" s="13"/>
      <c r="H13" s="41"/>
      <c r="I13" s="14"/>
    </row>
    <row r="14" spans="1:9" ht="16.5">
      <c r="A14" s="14"/>
      <c r="B14" s="14"/>
      <c r="F14" s="14"/>
      <c r="G14" s="13"/>
      <c r="H14" s="25"/>
      <c r="I14" s="14"/>
    </row>
    <row r="15" spans="1:9" ht="16.5">
      <c r="A15" s="132"/>
      <c r="B15" s="132"/>
      <c r="F15" s="14"/>
      <c r="G15" s="5"/>
      <c r="H15" s="14"/>
      <c r="I15" s="14"/>
    </row>
    <row r="16" spans="1:9" ht="16.5">
      <c r="A16" s="103"/>
      <c r="B16" s="103"/>
      <c r="D16" s="118" t="str">
        <f>IF(AND(D3=0,D10=0),"L-3",IF(D3&gt;D10,C10,C3))</f>
        <v>Pembroke Lakes</v>
      </c>
      <c r="E16" s="118"/>
      <c r="F16" s="10">
        <v>5</v>
      </c>
      <c r="G16" s="5"/>
      <c r="H16" s="42"/>
      <c r="I16" s="14"/>
    </row>
    <row r="17" spans="4:9" ht="16.5">
      <c r="D17" s="7"/>
      <c r="E17" s="8" t="s">
        <v>16</v>
      </c>
      <c r="F17" s="11"/>
      <c r="G17" s="5"/>
      <c r="H17" s="13"/>
      <c r="I17" s="43"/>
    </row>
    <row r="18" spans="2:9" ht="16.5">
      <c r="B18" s="118" t="str">
        <f>IF(AND(B1=0,B5=0),"L-1",IF(B1&gt;B5,A5,A1))</f>
        <v>Royal Palm Beach</v>
      </c>
      <c r="C18" s="118"/>
      <c r="D18" s="10">
        <v>4</v>
      </c>
      <c r="E18" s="5" t="s">
        <v>34</v>
      </c>
      <c r="F18" s="117" t="str">
        <f>IF(AND(F16=0,F21=0),"W-5",IF(F16&gt;F21,D16,D21))</f>
        <v>Miami</v>
      </c>
      <c r="G18" s="120"/>
      <c r="H18" s="10"/>
      <c r="I18" s="42"/>
    </row>
    <row r="19" spans="2:9" ht="16.5">
      <c r="B19" s="7"/>
      <c r="C19" s="54" t="s">
        <v>19</v>
      </c>
      <c r="D19" s="101" t="s">
        <v>24</v>
      </c>
      <c r="E19" s="102"/>
      <c r="F19" s="130" t="s">
        <v>48</v>
      </c>
      <c r="G19" s="131"/>
      <c r="H19" s="14"/>
      <c r="I19" s="14"/>
    </row>
    <row r="20" spans="2:9" ht="16.5">
      <c r="B20" s="14"/>
      <c r="C20" s="5" t="s">
        <v>35</v>
      </c>
      <c r="D20" s="107" t="s">
        <v>74</v>
      </c>
      <c r="E20" s="102"/>
      <c r="F20" s="2"/>
      <c r="H20" s="14"/>
      <c r="I20" s="14"/>
    </row>
    <row r="21" spans="2:9" ht="16.5">
      <c r="B21" s="14"/>
      <c r="C21" s="55" t="s">
        <v>68</v>
      </c>
      <c r="D21" s="117" t="str">
        <f>IF(AND(D18=0,D22=0),"W-4",IF(D18&gt;D22,B18,B22))</f>
        <v>Miami</v>
      </c>
      <c r="E21" s="120"/>
      <c r="F21" s="2">
        <v>8</v>
      </c>
      <c r="H21" s="14"/>
      <c r="I21" s="14"/>
    </row>
    <row r="22" spans="2:9" ht="16.5">
      <c r="B22" s="118" t="str">
        <f>IF(AND(B8=0,B12=0),"L-2",IF(B8&gt;B12,A12,A8))</f>
        <v>Miami</v>
      </c>
      <c r="C22" s="120"/>
      <c r="D22" s="2">
        <v>8</v>
      </c>
      <c r="H22" s="43"/>
      <c r="I22" s="10"/>
    </row>
    <row r="23" spans="3:8" ht="16.5">
      <c r="C23" s="19" t="s">
        <v>16</v>
      </c>
      <c r="H23" s="42"/>
    </row>
    <row r="24" ht="16.5">
      <c r="H24" s="42"/>
    </row>
  </sheetData>
  <sheetProtection/>
  <mergeCells count="12">
    <mergeCell ref="D21:E21"/>
    <mergeCell ref="B22:C22"/>
    <mergeCell ref="F19:G19"/>
    <mergeCell ref="F7:G7"/>
    <mergeCell ref="A15:B15"/>
    <mergeCell ref="A16:B16"/>
    <mergeCell ref="D19:E19"/>
    <mergeCell ref="D20:E20"/>
    <mergeCell ref="E6:G6"/>
    <mergeCell ref="D16:E16"/>
    <mergeCell ref="B18:C18"/>
    <mergeCell ref="F18:G18"/>
  </mergeCells>
  <printOptions/>
  <pageMargins left="0.25" right="0.25" top="0.5" bottom="0.5" header="0.3" footer="0.3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2">
      <selection activeCell="C13" sqref="C13"/>
    </sheetView>
  </sheetViews>
  <sheetFormatPr defaultColWidth="9.140625" defaultRowHeight="12.75"/>
  <cols>
    <col min="1" max="1" width="36.00390625" style="3" customWidth="1"/>
    <col min="2" max="2" width="3.7109375" style="3" customWidth="1"/>
    <col min="3" max="3" width="16.57421875" style="3" customWidth="1"/>
    <col min="4" max="4" width="3.7109375" style="3" customWidth="1"/>
    <col min="5" max="5" width="16.57421875" style="3" customWidth="1"/>
    <col min="6" max="6" width="9.421875" style="3" customWidth="1"/>
    <col min="7" max="7" width="9.140625" style="3" customWidth="1"/>
    <col min="8" max="8" width="19.7109375" style="3" customWidth="1"/>
    <col min="9" max="9" width="20.28125" style="3" customWidth="1"/>
    <col min="10" max="16384" width="9.140625" style="3" customWidth="1"/>
  </cols>
  <sheetData>
    <row r="1" spans="1:2" ht="16.5">
      <c r="A1" s="1" t="s">
        <v>45</v>
      </c>
      <c r="B1" s="2">
        <v>4</v>
      </c>
    </row>
    <row r="2" ht="16.5">
      <c r="A2" s="4" t="s">
        <v>16</v>
      </c>
    </row>
    <row r="3" spans="1:4" ht="16.5">
      <c r="A3" s="5" t="s">
        <v>75</v>
      </c>
      <c r="C3" s="6" t="str">
        <f>IF(AND(B1=0,B5=0),"W-1",IF(B1&gt;B5,A1,A5))</f>
        <v>Gardens</v>
      </c>
      <c r="D3" s="2">
        <v>3</v>
      </c>
    </row>
    <row r="4" spans="1:3" ht="16.5">
      <c r="A4" s="55" t="s">
        <v>78</v>
      </c>
      <c r="B4" s="7"/>
      <c r="C4" s="8"/>
    </row>
    <row r="5" spans="1:3" ht="16.5">
      <c r="A5" s="9" t="s">
        <v>14</v>
      </c>
      <c r="B5" s="10">
        <v>3</v>
      </c>
      <c r="C5" s="55" t="s">
        <v>28</v>
      </c>
    </row>
    <row r="6" spans="1:8" ht="16.5">
      <c r="A6" s="6"/>
      <c r="B6" s="11"/>
      <c r="C6" s="5" t="s">
        <v>32</v>
      </c>
      <c r="E6" s="118" t="str">
        <f>IF(AND(D3=0,D10=0),"W-3",IF(D3&gt;D10,C3,C10))</f>
        <v>Okeeheelee</v>
      </c>
      <c r="F6" s="118"/>
      <c r="G6" s="118"/>
      <c r="H6" s="2"/>
    </row>
    <row r="7" spans="1:9" ht="16.5">
      <c r="A7" s="6"/>
      <c r="B7" s="11"/>
      <c r="C7" s="55" t="s">
        <v>79</v>
      </c>
      <c r="D7" s="12"/>
      <c r="E7" s="101" t="s">
        <v>36</v>
      </c>
      <c r="F7" s="101"/>
      <c r="G7" s="13"/>
      <c r="H7" s="14"/>
      <c r="I7" s="14"/>
    </row>
    <row r="8" spans="1:9" ht="16.5">
      <c r="A8" s="15" t="s">
        <v>42</v>
      </c>
      <c r="B8" s="10">
        <v>0</v>
      </c>
      <c r="C8" s="5"/>
      <c r="F8" s="14"/>
      <c r="G8" s="13"/>
      <c r="H8" s="14"/>
      <c r="I8" s="14"/>
    </row>
    <row r="9" spans="1:9" ht="16.5">
      <c r="A9" s="4" t="s">
        <v>16</v>
      </c>
      <c r="B9" s="14"/>
      <c r="C9" s="5"/>
      <c r="F9" s="14"/>
      <c r="G9" s="13"/>
      <c r="H9" s="14"/>
      <c r="I9" s="14"/>
    </row>
    <row r="10" spans="1:9" ht="16.5">
      <c r="A10" s="5" t="s">
        <v>77</v>
      </c>
      <c r="B10" s="16"/>
      <c r="C10" s="17" t="str">
        <f>IF(AND(B8=0,B12=0),"W-2",(IF(B8&gt;B12,A8,A12)))</f>
        <v>Okeeheelee</v>
      </c>
      <c r="D10" s="2">
        <v>4</v>
      </c>
      <c r="F10" s="14"/>
      <c r="G10" s="101" t="s">
        <v>38</v>
      </c>
      <c r="H10" s="101"/>
      <c r="I10" s="101"/>
    </row>
    <row r="11" spans="1:9" ht="16.5">
      <c r="A11" s="55" t="s">
        <v>76</v>
      </c>
      <c r="F11" s="14"/>
      <c r="G11" s="13"/>
      <c r="H11" s="15" t="s">
        <v>301</v>
      </c>
      <c r="I11" s="14"/>
    </row>
    <row r="12" spans="1:9" ht="16.5">
      <c r="A12" s="9" t="s">
        <v>15</v>
      </c>
      <c r="B12" s="2">
        <v>9</v>
      </c>
      <c r="F12" s="14"/>
      <c r="G12" s="13"/>
      <c r="H12" s="4" t="s">
        <v>39</v>
      </c>
      <c r="I12" s="10"/>
    </row>
    <row r="13" spans="7:9" ht="16.5">
      <c r="G13" s="14"/>
      <c r="H13" s="5" t="s">
        <v>37</v>
      </c>
      <c r="I13" s="14"/>
    </row>
    <row r="14" spans="1:8" ht="16.5">
      <c r="A14" s="101"/>
      <c r="B14" s="101"/>
      <c r="H14" s="56" t="s">
        <v>81</v>
      </c>
    </row>
    <row r="15" ht="16.5">
      <c r="H15" s="9"/>
    </row>
  </sheetData>
  <sheetProtection/>
  <mergeCells count="4">
    <mergeCell ref="G10:I10"/>
    <mergeCell ref="A14:B14"/>
    <mergeCell ref="E6:G6"/>
    <mergeCell ref="E7:F7"/>
  </mergeCells>
  <printOptions/>
  <pageMargins left="0.25" right="0.25" top="0.5" bottom="0.5" header="0.3" footer="0.3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1">
      <selection activeCell="E17" sqref="E17"/>
    </sheetView>
  </sheetViews>
  <sheetFormatPr defaultColWidth="9.140625" defaultRowHeight="12.75"/>
  <sheetData>
    <row r="1" ht="12.75">
      <c r="A1" t="s">
        <v>131</v>
      </c>
    </row>
    <row r="2" ht="12.75">
      <c r="A2" t="s">
        <v>40</v>
      </c>
    </row>
    <row r="3" spans="1:3" ht="12.75">
      <c r="A3" t="s">
        <v>115</v>
      </c>
      <c r="B3" s="95" t="s">
        <v>141</v>
      </c>
      <c r="C3" t="s">
        <v>142</v>
      </c>
    </row>
    <row r="4" spans="1:3" ht="12.75">
      <c r="A4" s="91" t="s">
        <v>116</v>
      </c>
      <c r="B4" s="93" t="s">
        <v>235</v>
      </c>
      <c r="C4" s="93" t="s">
        <v>236</v>
      </c>
    </row>
    <row r="7" ht="12.75">
      <c r="A7" t="s">
        <v>132</v>
      </c>
    </row>
    <row r="8" spans="1:4" ht="12.75">
      <c r="A8" t="s">
        <v>115</v>
      </c>
      <c r="B8" s="91" t="s">
        <v>165</v>
      </c>
      <c r="C8" s="93" t="s">
        <v>164</v>
      </c>
      <c r="D8" s="93" t="s">
        <v>163</v>
      </c>
    </row>
    <row r="12" ht="12.75">
      <c r="A12" s="99" t="s">
        <v>14</v>
      </c>
    </row>
    <row r="13" spans="1:4" ht="12.75">
      <c r="A13" s="91" t="s">
        <v>159</v>
      </c>
      <c r="B13" s="94" t="s">
        <v>160</v>
      </c>
      <c r="C13" s="91" t="s">
        <v>161</v>
      </c>
      <c r="D13" s="91" t="s">
        <v>162</v>
      </c>
    </row>
    <row r="14" spans="1:4" ht="12.75">
      <c r="A14" t="s">
        <v>116</v>
      </c>
      <c r="B14" t="s">
        <v>221</v>
      </c>
      <c r="C14" t="s">
        <v>222</v>
      </c>
      <c r="D14" s="95" t="s">
        <v>223</v>
      </c>
    </row>
    <row r="15" spans="1:4" ht="12.75">
      <c r="A15" s="91" t="s">
        <v>276</v>
      </c>
      <c r="B15" s="92" t="s">
        <v>277</v>
      </c>
      <c r="C15" s="93" t="s">
        <v>278</v>
      </c>
      <c r="D15" s="95"/>
    </row>
    <row r="16" spans="1:4" ht="12.75">
      <c r="A16" s="91"/>
      <c r="B16" s="91"/>
      <c r="C16" s="91"/>
      <c r="D16" s="95"/>
    </row>
    <row r="19" ht="12.75">
      <c r="A19" s="99" t="s">
        <v>42</v>
      </c>
    </row>
    <row r="20" spans="1:3" ht="12.75">
      <c r="A20" s="91" t="s">
        <v>115</v>
      </c>
      <c r="B20" s="94" t="s">
        <v>157</v>
      </c>
      <c r="C20" s="91" t="s">
        <v>158</v>
      </c>
    </row>
    <row r="21" spans="1:3" ht="12.75">
      <c r="A21" s="91" t="s">
        <v>116</v>
      </c>
      <c r="B21" s="94" t="s">
        <v>233</v>
      </c>
      <c r="C21" s="94" t="s">
        <v>234</v>
      </c>
    </row>
    <row r="24" ht="12.75">
      <c r="A24" s="99" t="s">
        <v>45</v>
      </c>
    </row>
    <row r="25" spans="1:6" ht="12.75">
      <c r="A25" t="s">
        <v>115</v>
      </c>
      <c r="B25" t="s">
        <v>134</v>
      </c>
      <c r="C25" t="s">
        <v>135</v>
      </c>
      <c r="D25" t="s">
        <v>136</v>
      </c>
      <c r="E25" t="s">
        <v>137</v>
      </c>
      <c r="F25" t="s">
        <v>138</v>
      </c>
    </row>
    <row r="26" spans="1:4" ht="12.75">
      <c r="A26" t="s">
        <v>116</v>
      </c>
      <c r="B26" t="s">
        <v>224</v>
      </c>
      <c r="C26" s="95" t="s">
        <v>225</v>
      </c>
      <c r="D26" t="s">
        <v>226</v>
      </c>
    </row>
    <row r="27" spans="1:3" ht="12.75">
      <c r="A27" s="91" t="s">
        <v>276</v>
      </c>
      <c r="B27" s="92" t="s">
        <v>280</v>
      </c>
      <c r="C27" s="91" t="s">
        <v>281</v>
      </c>
    </row>
    <row r="29" ht="12.75">
      <c r="A29" t="s">
        <v>12</v>
      </c>
    </row>
    <row r="30" spans="1:5" ht="12.75">
      <c r="A30" t="s">
        <v>115</v>
      </c>
      <c r="B30" s="94" t="s">
        <v>166</v>
      </c>
      <c r="C30" s="91" t="s">
        <v>167</v>
      </c>
      <c r="D30" t="s">
        <v>133</v>
      </c>
      <c r="E30" s="91" t="s">
        <v>168</v>
      </c>
    </row>
    <row r="31" spans="1:3" ht="12.75">
      <c r="A31" s="91" t="s">
        <v>116</v>
      </c>
      <c r="B31" s="91" t="s">
        <v>237</v>
      </c>
      <c r="C31" s="91" t="s">
        <v>238</v>
      </c>
    </row>
    <row r="34" ht="12.75">
      <c r="A34" s="99" t="s">
        <v>15</v>
      </c>
    </row>
    <row r="35" spans="1:3" ht="12.75">
      <c r="A35" t="s">
        <v>116</v>
      </c>
      <c r="B35" t="s">
        <v>231</v>
      </c>
      <c r="C35" t="s">
        <v>232</v>
      </c>
    </row>
    <row r="36" spans="1:6" ht="12.75">
      <c r="A36" s="91" t="s">
        <v>276</v>
      </c>
      <c r="B36" s="91" t="s">
        <v>279</v>
      </c>
      <c r="C36" s="91" t="s">
        <v>282</v>
      </c>
      <c r="D36" s="91" t="s">
        <v>283</v>
      </c>
      <c r="E36" s="91" t="s">
        <v>284</v>
      </c>
      <c r="F36" s="91" t="s">
        <v>285</v>
      </c>
    </row>
    <row r="39" ht="12.75">
      <c r="A39" t="s">
        <v>46</v>
      </c>
    </row>
    <row r="44" ht="12.75">
      <c r="A44" t="s">
        <v>47</v>
      </c>
    </row>
    <row r="45" spans="1:5" ht="12.75">
      <c r="A45" t="s">
        <v>116</v>
      </c>
      <c r="B45" t="s">
        <v>227</v>
      </c>
      <c r="C45" t="s">
        <v>228</v>
      </c>
      <c r="D45" t="s">
        <v>229</v>
      </c>
      <c r="E45" t="s">
        <v>230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15.421875" style="3" customWidth="1"/>
    <col min="2" max="2" width="3.140625" style="19" customWidth="1"/>
    <col min="3" max="3" width="3.28125" style="3" customWidth="1"/>
    <col min="4" max="4" width="14.57421875" style="3" customWidth="1"/>
    <col min="5" max="5" width="3.7109375" style="19" customWidth="1"/>
    <col min="6" max="6" width="13.140625" style="3" customWidth="1"/>
    <col min="7" max="7" width="3.7109375" style="19" customWidth="1"/>
    <col min="8" max="8" width="13.28125" style="3" customWidth="1"/>
    <col min="9" max="9" width="9.421875" style="3" customWidth="1"/>
    <col min="10" max="10" width="9.140625" style="3" customWidth="1"/>
    <col min="11" max="11" width="19.57421875" style="3" customWidth="1"/>
    <col min="12" max="12" width="17.28125" style="3" customWidth="1"/>
    <col min="13" max="16384" width="9.140625" style="3" customWidth="1"/>
  </cols>
  <sheetData>
    <row r="1" spans="4:5" ht="16.5">
      <c r="D1" s="1" t="s">
        <v>46</v>
      </c>
      <c r="E1" s="44">
        <v>0</v>
      </c>
    </row>
    <row r="2" spans="4:5" ht="16.5">
      <c r="D2" s="54" t="s">
        <v>19</v>
      </c>
      <c r="E2" s="45"/>
    </row>
    <row r="3" spans="4:7" ht="16.5">
      <c r="D3" s="5" t="s">
        <v>1</v>
      </c>
      <c r="E3" s="117" t="str">
        <f>IF(AND(E1=0,E5=0),"W-2",IF(E1&gt;E5,D1,D5))</f>
        <v>Okeeheelee</v>
      </c>
      <c r="F3" s="118"/>
      <c r="G3" s="44">
        <v>2</v>
      </c>
    </row>
    <row r="4" spans="4:7" ht="16.5">
      <c r="D4" s="55" t="s">
        <v>64</v>
      </c>
      <c r="E4" s="46"/>
      <c r="F4" s="8" t="s">
        <v>16</v>
      </c>
      <c r="G4" s="45"/>
    </row>
    <row r="5" spans="4:7" ht="16.5">
      <c r="D5" s="9" t="s">
        <v>15</v>
      </c>
      <c r="E5" s="47">
        <v>15</v>
      </c>
      <c r="F5" s="20"/>
      <c r="G5" s="45"/>
    </row>
    <row r="6" spans="1:11" ht="16.5">
      <c r="A6" s="1" t="s">
        <v>12</v>
      </c>
      <c r="B6" s="44">
        <v>4</v>
      </c>
      <c r="D6" s="19" t="s">
        <v>16</v>
      </c>
      <c r="E6" s="48"/>
      <c r="F6" s="5" t="s">
        <v>34</v>
      </c>
      <c r="G6" s="45"/>
      <c r="H6" s="118" t="str">
        <f>IF(AND(G3=0,G10=0),"W-5",IF(G3&gt;G10,E3,E10))</f>
        <v>Gardens</v>
      </c>
      <c r="I6" s="118"/>
      <c r="J6" s="118"/>
      <c r="K6" s="2"/>
    </row>
    <row r="7" spans="1:10" ht="16.5">
      <c r="A7" s="54" t="s">
        <v>17</v>
      </c>
      <c r="B7" s="45"/>
      <c r="D7" s="19"/>
      <c r="E7" s="101" t="s">
        <v>24</v>
      </c>
      <c r="F7" s="102"/>
      <c r="G7" s="46"/>
      <c r="H7" s="7"/>
      <c r="I7" s="127" t="s">
        <v>50</v>
      </c>
      <c r="J7" s="128"/>
    </row>
    <row r="8" spans="1:10" ht="16.5">
      <c r="A8" s="5" t="s">
        <v>0</v>
      </c>
      <c r="B8" s="45"/>
      <c r="D8" s="6" t="str">
        <f>IF(AND(B6=0,B10=0),"W-1",IF(B6&gt;B10,A6,A10))</f>
        <v>Gardens</v>
      </c>
      <c r="E8" s="47">
        <v>17</v>
      </c>
      <c r="F8" s="20"/>
      <c r="G8" s="48"/>
      <c r="H8" s="14"/>
      <c r="I8" s="14"/>
      <c r="J8" s="20"/>
    </row>
    <row r="9" spans="1:10" ht="16.5">
      <c r="A9" s="55" t="s">
        <v>63</v>
      </c>
      <c r="B9" s="49"/>
      <c r="C9" s="7"/>
      <c r="D9" s="54" t="s">
        <v>19</v>
      </c>
      <c r="E9" s="107" t="s">
        <v>71</v>
      </c>
      <c r="F9" s="102"/>
      <c r="G9" s="48"/>
      <c r="H9" s="14"/>
      <c r="I9" s="14"/>
      <c r="J9" s="20"/>
    </row>
    <row r="10" spans="1:10" ht="16.5">
      <c r="A10" s="9" t="s">
        <v>45</v>
      </c>
      <c r="B10" s="44">
        <v>14</v>
      </c>
      <c r="C10" s="14"/>
      <c r="D10" s="5" t="s">
        <v>3</v>
      </c>
      <c r="E10" s="117" t="s">
        <v>45</v>
      </c>
      <c r="F10" s="120"/>
      <c r="G10" s="47">
        <v>5</v>
      </c>
      <c r="H10" s="14"/>
      <c r="I10" s="14"/>
      <c r="J10" s="20"/>
    </row>
    <row r="11" spans="1:10" ht="16.5">
      <c r="A11" s="19" t="s">
        <v>16</v>
      </c>
      <c r="C11" s="14"/>
      <c r="D11" s="55" t="s">
        <v>63</v>
      </c>
      <c r="E11" s="45"/>
      <c r="G11" s="13"/>
      <c r="H11" s="14"/>
      <c r="I11" s="14"/>
      <c r="J11" s="20"/>
    </row>
    <row r="12" spans="3:12" ht="16.5">
      <c r="C12" s="50"/>
      <c r="D12" s="17" t="s">
        <v>47</v>
      </c>
      <c r="E12" s="44">
        <v>1</v>
      </c>
      <c r="G12" s="13"/>
      <c r="H12" s="14"/>
      <c r="I12" s="14"/>
      <c r="J12" s="13"/>
      <c r="K12" s="40"/>
      <c r="L12" s="10"/>
    </row>
    <row r="13" spans="4:12" ht="16.5">
      <c r="D13" s="19" t="s">
        <v>16</v>
      </c>
      <c r="G13" s="13"/>
      <c r="H13" s="14"/>
      <c r="I13" s="14"/>
      <c r="J13" s="20"/>
      <c r="K13" s="41"/>
      <c r="L13" s="14"/>
    </row>
    <row r="14" spans="7:12" ht="16.5">
      <c r="G14" s="13"/>
      <c r="H14" s="14"/>
      <c r="I14" s="14"/>
      <c r="J14" s="20"/>
      <c r="K14" s="42"/>
      <c r="L14" s="14"/>
    </row>
    <row r="15" spans="7:12" ht="16.5">
      <c r="G15" s="13"/>
      <c r="H15" s="14"/>
      <c r="I15" s="14"/>
      <c r="J15" s="20"/>
      <c r="K15" s="42"/>
      <c r="L15" s="14"/>
    </row>
    <row r="16" spans="7:12" ht="16.5">
      <c r="G16" s="13"/>
      <c r="H16" s="14"/>
      <c r="I16" s="14"/>
      <c r="J16" s="20"/>
      <c r="K16" s="14"/>
      <c r="L16" s="14"/>
    </row>
    <row r="17" spans="7:12" ht="16.5">
      <c r="G17" s="13"/>
      <c r="H17" s="14"/>
      <c r="I17" s="14"/>
      <c r="J17" s="20"/>
      <c r="K17" s="14"/>
      <c r="L17" s="14"/>
    </row>
    <row r="18" spans="3:12" ht="16.5">
      <c r="C18" s="51"/>
      <c r="D18" s="6" t="str">
        <f>IF(AND(E1=0,E5=0),"L-2",IF(E1&gt;E5,D5,D1))</f>
        <v>West Boca</v>
      </c>
      <c r="E18" s="44">
        <v>1</v>
      </c>
      <c r="G18" s="118" t="str">
        <f>IF(AND(G3=0,G10=0),"L-5",IF(G3&gt;G10,F10,E3))</f>
        <v>Okeeheelee</v>
      </c>
      <c r="H18" s="118"/>
      <c r="I18" s="10">
        <v>4</v>
      </c>
      <c r="J18" s="20"/>
      <c r="K18" s="42"/>
      <c r="L18" s="14"/>
    </row>
    <row r="19" spans="4:12" ht="16.5">
      <c r="D19" s="54" t="s">
        <v>19</v>
      </c>
      <c r="E19" s="45"/>
      <c r="G19" s="52"/>
      <c r="H19" s="8" t="s">
        <v>16</v>
      </c>
      <c r="I19" s="14"/>
      <c r="J19" s="20"/>
      <c r="K19" s="13"/>
      <c r="L19" s="43"/>
    </row>
    <row r="20" spans="4:12" ht="16.5">
      <c r="D20" s="5" t="s">
        <v>37</v>
      </c>
      <c r="E20" s="117" t="str">
        <f>IF(AND(E18=0,E22=0),"W-4",IF(E18&gt;E22,D18,D22))</f>
        <v>Phipps</v>
      </c>
      <c r="F20" s="118"/>
      <c r="G20" s="47">
        <v>11</v>
      </c>
      <c r="H20" s="5" t="s">
        <v>33</v>
      </c>
      <c r="I20" s="117" t="str">
        <f>IF(AND(I18=0,I23=0),"W-7",IF(I18&gt;I23,G18,G23))</f>
        <v>Okeeheelee</v>
      </c>
      <c r="J20" s="120"/>
      <c r="K20" s="10"/>
      <c r="L20" s="42"/>
    </row>
    <row r="21" spans="4:12" ht="16.5">
      <c r="D21" s="55" t="s">
        <v>69</v>
      </c>
      <c r="E21" s="133" t="s">
        <v>16</v>
      </c>
      <c r="F21" s="134"/>
      <c r="G21" s="101" t="s">
        <v>24</v>
      </c>
      <c r="H21" s="102"/>
      <c r="I21" s="129" t="s">
        <v>51</v>
      </c>
      <c r="J21" s="127"/>
      <c r="K21" s="14"/>
      <c r="L21" s="14"/>
    </row>
    <row r="22" spans="3:12" ht="16.5">
      <c r="C22" s="51"/>
      <c r="D22" s="17" t="str">
        <f>IF(AND(B6=0,B10=0),"L-1",IF(B6&gt;B10,A10,A6))</f>
        <v>Phipps</v>
      </c>
      <c r="E22" s="47">
        <v>9</v>
      </c>
      <c r="F22" s="5" t="s">
        <v>44</v>
      </c>
      <c r="G22" s="101" t="s">
        <v>73</v>
      </c>
      <c r="H22" s="102"/>
      <c r="I22" s="2"/>
      <c r="K22" s="14"/>
      <c r="L22" s="14"/>
    </row>
    <row r="23" spans="4:12" ht="16.5">
      <c r="D23" s="19" t="s">
        <v>16</v>
      </c>
      <c r="E23" s="101" t="s">
        <v>24</v>
      </c>
      <c r="F23" s="102"/>
      <c r="G23" s="117" t="str">
        <f>IF(AND(G20=0,G25=0),"W-6",IF(G20&gt;G25,E20,E25))</f>
        <v>Phipps</v>
      </c>
      <c r="H23" s="120"/>
      <c r="I23" s="2">
        <v>0</v>
      </c>
      <c r="K23" s="14"/>
      <c r="L23" s="14"/>
    </row>
    <row r="24" spans="4:12" ht="16.5">
      <c r="D24" s="14"/>
      <c r="E24" s="101" t="s">
        <v>72</v>
      </c>
      <c r="F24" s="102"/>
      <c r="G24" s="45"/>
      <c r="K24" s="43"/>
      <c r="L24" s="10"/>
    </row>
    <row r="25" spans="5:12" ht="16.5">
      <c r="E25" s="118" t="str">
        <f>IF(AND(E8=0,E12=0),"L-3",IF(E8&gt;E12,D12,B8))</f>
        <v>Jupiter</v>
      </c>
      <c r="F25" s="120"/>
      <c r="G25" s="44">
        <v>1</v>
      </c>
      <c r="K25" s="42"/>
      <c r="L25" s="14"/>
    </row>
    <row r="26" spans="11:12" ht="16.5">
      <c r="K26" s="42"/>
      <c r="L26" s="14"/>
    </row>
    <row r="27" spans="11:12" ht="16.5">
      <c r="K27" s="14"/>
      <c r="L27" s="14"/>
    </row>
    <row r="28" spans="11:12" ht="16.5">
      <c r="K28" s="14"/>
      <c r="L28" s="14"/>
    </row>
    <row r="29" ht="16.5">
      <c r="L29" s="14"/>
    </row>
    <row r="30" ht="16.5">
      <c r="L30" s="14"/>
    </row>
  </sheetData>
  <sheetProtection/>
  <mergeCells count="17">
    <mergeCell ref="E25:F25"/>
    <mergeCell ref="E23:F23"/>
    <mergeCell ref="E24:F24"/>
    <mergeCell ref="G21:H21"/>
    <mergeCell ref="G22:H22"/>
    <mergeCell ref="I20:J20"/>
    <mergeCell ref="I21:J21"/>
    <mergeCell ref="E21:F21"/>
    <mergeCell ref="G23:H23"/>
    <mergeCell ref="E3:F3"/>
    <mergeCell ref="H6:J6"/>
    <mergeCell ref="E10:F10"/>
    <mergeCell ref="G18:H18"/>
    <mergeCell ref="E20:F20"/>
    <mergeCell ref="I7:J7"/>
    <mergeCell ref="E7:F7"/>
    <mergeCell ref="E9:F9"/>
  </mergeCells>
  <printOptions/>
  <pageMargins left="0.25" right="0.25" top="0.5" bottom="0.5" header="0.3" footer="0.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18.140625" style="3" customWidth="1"/>
    <col min="2" max="2" width="3.140625" style="19" customWidth="1"/>
    <col min="3" max="3" width="1.8515625" style="3" customWidth="1"/>
    <col min="4" max="4" width="19.28125" style="3" customWidth="1"/>
    <col min="5" max="5" width="3.7109375" style="19" customWidth="1"/>
    <col min="6" max="6" width="14.57421875" style="3" customWidth="1"/>
    <col min="7" max="7" width="3.7109375" style="19" customWidth="1"/>
    <col min="8" max="8" width="13.28125" style="3" customWidth="1"/>
    <col min="9" max="9" width="9.421875" style="3" customWidth="1"/>
    <col min="10" max="10" width="9.140625" style="3" customWidth="1"/>
    <col min="11" max="11" width="19.57421875" style="3" customWidth="1"/>
    <col min="12" max="12" width="17.28125" style="3" customWidth="1"/>
    <col min="13" max="16384" width="9.140625" style="3" customWidth="1"/>
  </cols>
  <sheetData>
    <row r="1" spans="4:5" ht="16.5">
      <c r="D1" s="6" t="s">
        <v>59</v>
      </c>
      <c r="E1" s="44">
        <v>0</v>
      </c>
    </row>
    <row r="2" spans="4:5" ht="16.5">
      <c r="D2" s="54" t="s">
        <v>86</v>
      </c>
      <c r="E2" s="45"/>
    </row>
    <row r="3" spans="4:7" ht="16.5">
      <c r="D3" s="5" t="s">
        <v>1</v>
      </c>
      <c r="E3" s="117" t="str">
        <f>IF(AND(E1=0,E5=0),"W-2",IF(E1&gt;E5,D1,D5))</f>
        <v>RPB Red</v>
      </c>
      <c r="F3" s="118"/>
      <c r="G3" s="44">
        <v>12</v>
      </c>
    </row>
    <row r="4" spans="4:7" ht="16.5">
      <c r="D4" s="5" t="s">
        <v>83</v>
      </c>
      <c r="E4" s="46"/>
      <c r="F4" s="8" t="s">
        <v>16</v>
      </c>
      <c r="G4" s="45"/>
    </row>
    <row r="5" spans="4:7" ht="16.5">
      <c r="D5" s="9" t="s">
        <v>60</v>
      </c>
      <c r="E5" s="47">
        <v>19</v>
      </c>
      <c r="F5" s="20"/>
      <c r="G5" s="45"/>
    </row>
    <row r="6" spans="1:11" ht="16.5">
      <c r="A6" s="6" t="s">
        <v>42</v>
      </c>
      <c r="B6" s="44">
        <v>3</v>
      </c>
      <c r="D6" s="19"/>
      <c r="E6" s="48"/>
      <c r="F6" s="5" t="s">
        <v>34</v>
      </c>
      <c r="G6" s="45"/>
      <c r="H6" s="118" t="str">
        <f>IF(AND(G3=0,G10=0),"W-5",IF(G3&gt;G10,E3,E10))</f>
        <v>RPB Red</v>
      </c>
      <c r="I6" s="118"/>
      <c r="J6" s="118"/>
      <c r="K6" s="2"/>
    </row>
    <row r="7" spans="1:10" ht="16.5">
      <c r="A7" s="54" t="s">
        <v>17</v>
      </c>
      <c r="B7" s="45"/>
      <c r="D7" s="19"/>
      <c r="E7" s="101" t="s">
        <v>24</v>
      </c>
      <c r="F7" s="102"/>
      <c r="G7" s="46"/>
      <c r="H7" s="7"/>
      <c r="I7" s="127" t="s">
        <v>57</v>
      </c>
      <c r="J7" s="128"/>
    </row>
    <row r="8" spans="1:10" ht="16.5">
      <c r="A8" s="5" t="s">
        <v>0</v>
      </c>
      <c r="B8" s="45"/>
      <c r="D8" s="6" t="str">
        <f>IF(AND(B6=0,B10=0),"W-1",IF(B6&gt;B10,A6,A10))</f>
        <v>Gardens</v>
      </c>
      <c r="E8" s="47">
        <v>14</v>
      </c>
      <c r="F8" s="20" t="s">
        <v>89</v>
      </c>
      <c r="G8" s="48"/>
      <c r="H8" s="14"/>
      <c r="I8" s="14"/>
      <c r="J8" s="20"/>
    </row>
    <row r="9" spans="1:10" ht="16.5">
      <c r="A9" s="55" t="s">
        <v>85</v>
      </c>
      <c r="B9" s="49"/>
      <c r="C9" s="7"/>
      <c r="D9" s="54" t="s">
        <v>82</v>
      </c>
      <c r="E9" s="48"/>
      <c r="F9" s="20"/>
      <c r="G9" s="48"/>
      <c r="H9" s="14"/>
      <c r="I9" s="14"/>
      <c r="J9" s="20"/>
    </row>
    <row r="10" spans="1:10" ht="16.5">
      <c r="A10" s="9" t="s">
        <v>45</v>
      </c>
      <c r="B10" s="44">
        <v>9</v>
      </c>
      <c r="C10" s="14"/>
      <c r="D10" s="5" t="s">
        <v>3</v>
      </c>
      <c r="E10" s="117" t="s">
        <v>45</v>
      </c>
      <c r="F10" s="120"/>
      <c r="G10" s="47">
        <v>0</v>
      </c>
      <c r="H10" s="14"/>
      <c r="I10" s="14"/>
      <c r="J10" s="20"/>
    </row>
    <row r="11" spans="1:10" ht="16.5">
      <c r="A11" s="19" t="s">
        <v>16</v>
      </c>
      <c r="C11" s="14"/>
      <c r="D11" s="5" t="s">
        <v>129</v>
      </c>
      <c r="E11" s="45"/>
      <c r="F11" s="19" t="s">
        <v>16</v>
      </c>
      <c r="G11" s="13"/>
      <c r="H11" s="14"/>
      <c r="I11" s="14"/>
      <c r="J11" s="20"/>
    </row>
    <row r="12" spans="3:12" ht="16.5">
      <c r="C12" s="50"/>
      <c r="D12" s="9" t="s">
        <v>61</v>
      </c>
      <c r="E12" s="44">
        <v>3</v>
      </c>
      <c r="G12" s="13"/>
      <c r="H12" s="14"/>
      <c r="I12" s="14"/>
      <c r="J12" s="13" t="s">
        <v>43</v>
      </c>
      <c r="K12" s="40"/>
      <c r="L12" s="10"/>
    </row>
    <row r="13" spans="4:12" ht="16.5">
      <c r="D13" s="19"/>
      <c r="G13" s="13"/>
      <c r="H13" s="14"/>
      <c r="I13" s="14"/>
      <c r="J13" s="14"/>
      <c r="K13" s="41"/>
      <c r="L13" s="14"/>
    </row>
    <row r="14" spans="7:12" ht="16.5">
      <c r="G14" s="13"/>
      <c r="H14" s="14"/>
      <c r="I14" s="14"/>
      <c r="J14" s="20"/>
      <c r="K14" s="42"/>
      <c r="L14" s="14"/>
    </row>
    <row r="15" spans="7:12" ht="16.5">
      <c r="G15" s="13"/>
      <c r="H15" s="14"/>
      <c r="I15" s="14"/>
      <c r="J15" s="20"/>
      <c r="K15" s="42"/>
      <c r="L15" s="14"/>
    </row>
    <row r="16" spans="7:12" ht="16.5">
      <c r="G16" s="13"/>
      <c r="H16" s="14"/>
      <c r="I16" s="14"/>
      <c r="J16" s="20"/>
      <c r="K16" s="14"/>
      <c r="L16" s="14"/>
    </row>
    <row r="17" spans="6:12" ht="16.5">
      <c r="F17" s="101"/>
      <c r="G17" s="101"/>
      <c r="H17" s="14"/>
      <c r="I17" s="14"/>
      <c r="J17" s="20"/>
      <c r="K17" s="14"/>
      <c r="L17" s="14"/>
    </row>
    <row r="18" spans="3:12" ht="16.5">
      <c r="C18" s="51"/>
      <c r="D18" s="6" t="str">
        <f>IF(AND(E1=0,E5=0),"L-2",IF(E1&gt;E5,D5,D1))</f>
        <v>Phipps Tigers</v>
      </c>
      <c r="E18" s="44">
        <v>4</v>
      </c>
      <c r="G18" s="118" t="s">
        <v>45</v>
      </c>
      <c r="H18" s="118"/>
      <c r="I18" s="10">
        <v>11</v>
      </c>
      <c r="J18" s="20"/>
      <c r="K18" s="42"/>
      <c r="L18" s="14"/>
    </row>
    <row r="19" spans="4:12" ht="16.5">
      <c r="D19" s="54" t="s">
        <v>19</v>
      </c>
      <c r="E19" s="45"/>
      <c r="G19" s="127" t="s">
        <v>24</v>
      </c>
      <c r="H19" s="128"/>
      <c r="I19" s="14"/>
      <c r="J19" s="20"/>
      <c r="K19" s="13"/>
      <c r="L19" s="43"/>
    </row>
    <row r="20" spans="4:12" ht="16.5">
      <c r="D20" s="5" t="s">
        <v>37</v>
      </c>
      <c r="E20" s="117" t="str">
        <f>IF(AND(E18=0,E22=0),"W-4",IF(E18&gt;E22,D18,D22))</f>
        <v>Indian River</v>
      </c>
      <c r="F20" s="118"/>
      <c r="G20" s="47">
        <v>3</v>
      </c>
      <c r="H20" s="5" t="s">
        <v>33</v>
      </c>
      <c r="I20" s="117" t="str">
        <f>IF(AND(I18=0,I22=0),"W-7",IF(I18&gt;I22,G18,G22))</f>
        <v>Gardens</v>
      </c>
      <c r="J20" s="120"/>
      <c r="K20" s="10"/>
      <c r="L20" s="42"/>
    </row>
    <row r="21" spans="4:12" ht="16.5">
      <c r="D21" s="5" t="s">
        <v>130</v>
      </c>
      <c r="E21" s="46"/>
      <c r="F21" s="8" t="s">
        <v>16</v>
      </c>
      <c r="G21" s="101" t="s">
        <v>91</v>
      </c>
      <c r="H21" s="102"/>
      <c r="I21" s="129" t="s">
        <v>58</v>
      </c>
      <c r="J21" s="127"/>
      <c r="K21" s="14"/>
      <c r="L21" s="14"/>
    </row>
    <row r="22" spans="3:12" ht="16.5">
      <c r="C22" s="51"/>
      <c r="D22" s="17" t="str">
        <f>IF(AND(B6=0,B10=0),"L-1",IF(B6&gt;B10,A10,A6))</f>
        <v>Indian River</v>
      </c>
      <c r="E22" s="47">
        <v>9</v>
      </c>
      <c r="F22" s="5" t="s">
        <v>44</v>
      </c>
      <c r="G22" s="117" t="str">
        <f>IF(AND(G20=0,G25=0),"W-6",IF(G20&gt;G25,E20,E25))</f>
        <v>Weston</v>
      </c>
      <c r="H22" s="120"/>
      <c r="I22" s="2">
        <v>0</v>
      </c>
      <c r="K22" s="14"/>
      <c r="L22" s="14"/>
    </row>
    <row r="23" spans="4:12" ht="16.5">
      <c r="D23" s="19" t="s">
        <v>16</v>
      </c>
      <c r="E23" s="101" t="s">
        <v>24</v>
      </c>
      <c r="F23" s="102"/>
      <c r="G23" s="45"/>
      <c r="H23" s="19" t="s">
        <v>16</v>
      </c>
      <c r="K23" s="14"/>
      <c r="L23" s="14"/>
    </row>
    <row r="24" spans="5:12" ht="16.5">
      <c r="E24" s="101" t="s">
        <v>90</v>
      </c>
      <c r="F24" s="102"/>
      <c r="G24" s="44"/>
      <c r="K24" s="43">
        <f>IF(AND(K6=0,K20=0),"",IF(K6&gt;K20,"",I20))</f>
      </c>
      <c r="L24" s="10"/>
    </row>
    <row r="25" spans="5:12" ht="16.5">
      <c r="E25" s="118" t="str">
        <f>IF(AND(E8=0,E12=0),"L-3",IF(E8&gt;E12,D12,B8))</f>
        <v>Weston</v>
      </c>
      <c r="F25" s="120"/>
      <c r="G25" s="44">
        <v>7</v>
      </c>
      <c r="K25" s="51"/>
      <c r="L25" s="14"/>
    </row>
    <row r="26" spans="6:12" ht="16.5">
      <c r="F26" s="19"/>
      <c r="K26" s="51"/>
      <c r="L26" s="14"/>
    </row>
    <row r="27" ht="16.5">
      <c r="L27" s="14"/>
    </row>
  </sheetData>
  <sheetProtection/>
  <mergeCells count="16">
    <mergeCell ref="E3:F3"/>
    <mergeCell ref="H6:J6"/>
    <mergeCell ref="I7:J7"/>
    <mergeCell ref="E10:F10"/>
    <mergeCell ref="G18:H18"/>
    <mergeCell ref="E20:F20"/>
    <mergeCell ref="I20:J20"/>
    <mergeCell ref="I21:J21"/>
    <mergeCell ref="G22:H22"/>
    <mergeCell ref="E25:F25"/>
    <mergeCell ref="F17:G17"/>
    <mergeCell ref="E7:F7"/>
    <mergeCell ref="E23:F23"/>
    <mergeCell ref="E24:F24"/>
    <mergeCell ref="G19:H19"/>
    <mergeCell ref="G21:H21"/>
  </mergeCells>
  <printOptions/>
  <pageMargins left="0.25" right="0.25" top="0.5" bottom="0.5" header="0.3" footer="0.3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6.00390625" style="3" customWidth="1"/>
    <col min="2" max="2" width="3.7109375" style="3" customWidth="1"/>
    <col min="3" max="3" width="16.57421875" style="3" customWidth="1"/>
    <col min="4" max="4" width="3.7109375" style="3" customWidth="1"/>
    <col min="5" max="5" width="16.57421875" style="3" customWidth="1"/>
    <col min="6" max="6" width="9.421875" style="3" customWidth="1"/>
    <col min="7" max="7" width="9.140625" style="3" customWidth="1"/>
    <col min="8" max="8" width="19.7109375" style="3" customWidth="1"/>
    <col min="9" max="9" width="20.28125" style="3" customWidth="1"/>
    <col min="10" max="16384" width="9.140625" style="3" customWidth="1"/>
  </cols>
  <sheetData>
    <row r="1" spans="1:2" ht="16.5">
      <c r="A1" s="1" t="s">
        <v>60</v>
      </c>
      <c r="B1" s="2">
        <v>4</v>
      </c>
    </row>
    <row r="2" ht="16.5">
      <c r="A2" s="4" t="s">
        <v>16</v>
      </c>
    </row>
    <row r="3" spans="1:4" ht="16.5">
      <c r="A3" s="5" t="s">
        <v>75</v>
      </c>
      <c r="C3" s="6" t="str">
        <f>IF(AND(B1=0,B5=0),"W-1",IF(B1&gt;B5,A1,A5))</f>
        <v>RPB Red</v>
      </c>
      <c r="D3" s="2">
        <v>0</v>
      </c>
    </row>
    <row r="4" spans="1:3" ht="16.5">
      <c r="A4" s="55" t="s">
        <v>96</v>
      </c>
      <c r="B4" s="7"/>
      <c r="C4" s="8"/>
    </row>
    <row r="5" spans="1:3" ht="16.5">
      <c r="A5" s="9" t="s">
        <v>140</v>
      </c>
      <c r="B5" s="10">
        <v>1</v>
      </c>
      <c r="C5" s="5" t="s">
        <v>310</v>
      </c>
    </row>
    <row r="6" spans="1:8" ht="16.5">
      <c r="A6" s="6"/>
      <c r="B6" s="11"/>
      <c r="C6" s="5" t="s">
        <v>32</v>
      </c>
      <c r="E6" s="118" t="str">
        <f>IF(AND(D3=0,D10=0),"W-3",IF(D3&gt;D10,C3,C10))</f>
        <v>Gardens</v>
      </c>
      <c r="F6" s="118"/>
      <c r="G6" s="118"/>
      <c r="H6" s="2"/>
    </row>
    <row r="7" spans="1:9" ht="16.5">
      <c r="A7" s="6"/>
      <c r="B7" s="11"/>
      <c r="C7" s="5" t="s">
        <v>311</v>
      </c>
      <c r="D7" s="12"/>
      <c r="E7" s="101" t="s">
        <v>52</v>
      </c>
      <c r="F7" s="101"/>
      <c r="G7" s="13"/>
      <c r="H7" s="14"/>
      <c r="I7" s="14"/>
    </row>
    <row r="8" spans="1:9" ht="16.5">
      <c r="A8" s="15" t="s">
        <v>15</v>
      </c>
      <c r="B8" s="10">
        <v>4</v>
      </c>
      <c r="C8" s="5"/>
      <c r="F8" s="14"/>
      <c r="G8" s="13"/>
      <c r="H8" s="14"/>
      <c r="I8" s="14"/>
    </row>
    <row r="9" spans="1:9" ht="16.5">
      <c r="A9" s="4" t="s">
        <v>16</v>
      </c>
      <c r="B9" s="14"/>
      <c r="C9" s="5"/>
      <c r="E9" s="3" t="s">
        <v>312</v>
      </c>
      <c r="F9" s="14"/>
      <c r="G9" s="13"/>
      <c r="H9" s="14"/>
      <c r="I9" s="14"/>
    </row>
    <row r="10" spans="1:9" ht="16.5">
      <c r="A10" s="5" t="s">
        <v>75</v>
      </c>
      <c r="B10" s="16"/>
      <c r="C10" s="17" t="str">
        <f>IF(AND(B8=0,B12=0),"W-2",(IF(B8&gt;B12,A8,A12)))</f>
        <v>Gardens</v>
      </c>
      <c r="D10" s="2">
        <v>3</v>
      </c>
      <c r="E10" s="3" t="s">
        <v>313</v>
      </c>
      <c r="F10" s="14"/>
      <c r="G10" s="42"/>
      <c r="H10" s="42"/>
      <c r="I10" s="42"/>
    </row>
    <row r="11" spans="1:9" ht="16.5">
      <c r="A11" s="55" t="s">
        <v>95</v>
      </c>
      <c r="E11" s="3" t="s">
        <v>314</v>
      </c>
      <c r="F11" s="14"/>
      <c r="G11" s="13"/>
      <c r="H11" s="43"/>
      <c r="I11" s="14"/>
    </row>
    <row r="12" spans="1:9" ht="16.5">
      <c r="A12" s="9" t="s">
        <v>45</v>
      </c>
      <c r="B12" s="2">
        <v>11</v>
      </c>
      <c r="F12" s="14"/>
      <c r="G12" s="13"/>
      <c r="H12" s="53"/>
      <c r="I12" s="10"/>
    </row>
    <row r="13" spans="7:9" ht="16.5">
      <c r="G13" s="14"/>
      <c r="H13" s="13"/>
      <c r="I13" s="14"/>
    </row>
    <row r="14" ht="16.5">
      <c r="H14" s="53"/>
    </row>
    <row r="15" ht="16.5">
      <c r="H15" s="43"/>
    </row>
  </sheetData>
  <sheetProtection/>
  <mergeCells count="2">
    <mergeCell ref="E6:G6"/>
    <mergeCell ref="E7:F7"/>
  </mergeCells>
  <printOptions/>
  <pageMargins left="0.25" right="0.25" top="0.5" bottom="0.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Windows User</cp:lastModifiedBy>
  <cp:lastPrinted>2019-06-15T04:26:24Z</cp:lastPrinted>
  <dcterms:created xsi:type="dcterms:W3CDTF">1999-04-13T11:33:29Z</dcterms:created>
  <dcterms:modified xsi:type="dcterms:W3CDTF">2019-06-19T11:55:18Z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